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giskro\Desktop\Virgai\"/>
    </mc:Choice>
  </mc:AlternateContent>
  <bookViews>
    <workbookView xWindow="0" yWindow="0" windowWidth="28800" windowHeight="12450"/>
  </bookViews>
  <sheets>
    <sheet name="Gerų darbo rezultatų ataskaita " sheetId="1" r:id="rId1"/>
  </sheets>
  <definedNames>
    <definedName name="_xlnm._FilterDatabase" localSheetId="0" hidden="1">'Gerų darbo rezultatų ataskaita '!$A$20:$N$142</definedName>
  </definedNames>
  <calcPr calcId="162913"/>
</workbook>
</file>

<file path=xl/calcChain.xml><?xml version="1.0" encoding="utf-8"?>
<calcChain xmlns="http://schemas.openxmlformats.org/spreadsheetml/2006/main">
  <c r="M139" i="1" l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N23" i="1" l="1"/>
  <c r="N27" i="1"/>
  <c r="N35" i="1"/>
  <c r="N43" i="1"/>
  <c r="N51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N124" i="1"/>
  <c r="N128" i="1"/>
  <c r="N132" i="1"/>
  <c r="N136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105" i="1"/>
  <c r="N109" i="1"/>
  <c r="N113" i="1"/>
  <c r="N117" i="1"/>
  <c r="N121" i="1"/>
  <c r="N125" i="1"/>
  <c r="N129" i="1"/>
  <c r="N133" i="1"/>
  <c r="N137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31" i="1"/>
  <c r="N39" i="1"/>
  <c r="N47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M21" i="1"/>
  <c r="M140" i="1" l="1"/>
  <c r="N21" i="1"/>
  <c r="L140" i="1"/>
  <c r="K140" i="1"/>
  <c r="J140" i="1"/>
  <c r="H140" i="1"/>
  <c r="G140" i="1"/>
  <c r="N140" i="1" l="1"/>
  <c r="I140" i="1"/>
</calcChain>
</file>

<file path=xl/sharedStrings.xml><?xml version="1.0" encoding="utf-8"?>
<sst xmlns="http://schemas.openxmlformats.org/spreadsheetml/2006/main" count="507" uniqueCount="157">
  <si>
    <t>Eil. Nr.</t>
  </si>
  <si>
    <t>ASPĮ ID</t>
  </si>
  <si>
    <t>ASPĮ pavadinimas</t>
  </si>
  <si>
    <t>Teritorinė ligonių kasa</t>
  </si>
  <si>
    <t>Apskritis</t>
  </si>
  <si>
    <t>Savivaldybė</t>
  </si>
  <si>
    <t>Pirminės ambulatorinės odontologinės asmens sveikatos priežiūros gerų rezultatų rodiklis</t>
  </si>
  <si>
    <t>Vaikų (iki 18 m.) odontologinio tikrinimo rodiklio reikšmė (sąlyginiais vienetais) (nuo 2018-07-01)</t>
  </si>
  <si>
    <t>Vidutinis metinis prirašytų prie ASPĮ vaikų ir suaugusiųjų skaičius</t>
  </si>
  <si>
    <t>ASPĮ sąlyginių vienetų suma (nuo 2018-07-01)</t>
  </si>
  <si>
    <t>Suma, skiriama už gero darbo rezultatus (Eur)</t>
  </si>
  <si>
    <t>Vaikų (iki 18 m.) odontologinio profilaktinio tikrinimo intensyvumas. Odontologo teikiančio pirminės asmens sveikatos priežiūros paslaugas, atliekamas vaikų profilaktinis tikrinimas (paslaugos kodas 3142)</t>
  </si>
  <si>
    <t>prirašytų prie ASPĮ vaikų (iki 18 m.) skaičius</t>
  </si>
  <si>
    <t>vaikų (iki 18m.), kuriems buvo suteikta paslauga, skaičius per metus</t>
  </si>
  <si>
    <t>vaikų (iki 18 m.), kuriems buvo suteikta paslauga, dalis (proc.), palyginti su bendru prirašytų prie ASPĮ vaikų skaičiumi</t>
  </si>
  <si>
    <t>už 6 mėnesius</t>
  </si>
  <si>
    <t>už 1 mėnesį</t>
  </si>
  <si>
    <t>Kauno TLK</t>
  </si>
  <si>
    <t>Kauno apsk.</t>
  </si>
  <si>
    <t>Kaunas</t>
  </si>
  <si>
    <t>Lietuvos sveikatos mokslų universiteto ligoninė Kauno klinikos</t>
  </si>
  <si>
    <t>Viešoji įstaiga Kėdainių pirminės sveikatos priežiūros centras</t>
  </si>
  <si>
    <t>Kėdainių r. sav.</t>
  </si>
  <si>
    <t>VšĮ Kaišiadorių pirminės sveikatos priežiūros centras</t>
  </si>
  <si>
    <t>Kaišiadorių r. sav.</t>
  </si>
  <si>
    <t>Viešoji įstaiga Kruonio pirminės sveikatos priežiūros centras</t>
  </si>
  <si>
    <t>VšĮ Rumšiškių pirminės sveikatos priežiūros centras</t>
  </si>
  <si>
    <t>VšĮ Žiežmarių pirminės sveikatos priežiūros centras</t>
  </si>
  <si>
    <t>Viešoji įstaiga Raseinių pirminės sveikatos priežiūros centras</t>
  </si>
  <si>
    <t>Raseinių r. sav.</t>
  </si>
  <si>
    <t>Viešoji įstaiga Ariogalos pirminės sveikatos priežiūros centras</t>
  </si>
  <si>
    <t>Viešoji įstaiga Jonavos pirminės sveikatos priežiūros centras</t>
  </si>
  <si>
    <t>Jonavos r. sav.</t>
  </si>
  <si>
    <t>AB "Achemos" filialas "Achemos" poliklinika</t>
  </si>
  <si>
    <t>VšĮ "Garliavos pirminės sveikatos priežiūros centras"</t>
  </si>
  <si>
    <t>Kauno r. sav.</t>
  </si>
  <si>
    <t>VšĮ "Vilkijos pirminės sveikatos priežiūros centras"</t>
  </si>
  <si>
    <t>Viešoji įstaiga Marijampolės pirminės sveikatos priežiūros centras</t>
  </si>
  <si>
    <t>Marijampolės apsk.</t>
  </si>
  <si>
    <t>Marijampolės sav.</t>
  </si>
  <si>
    <t>Vilkaviškio pirminės sveikatos priežiūros centras</t>
  </si>
  <si>
    <t>Vilkaviškio r. sav.</t>
  </si>
  <si>
    <t>Kazlų Rūdos pirminės sveikatos priežiūros centras</t>
  </si>
  <si>
    <t>Kazlų Rūdos sav.</t>
  </si>
  <si>
    <t>VšĮ Šakių pirminės sveikatos priežiūros centras</t>
  </si>
  <si>
    <t>Šakių r. sav.</t>
  </si>
  <si>
    <t>Viešoji įstaiga Birštono pirminis sveikatos priežiūros centras</t>
  </si>
  <si>
    <t>Birštonas</t>
  </si>
  <si>
    <t>VšĮ Žaslių pirminės sveikatos priežiūros centras</t>
  </si>
  <si>
    <t>Viešoji įstaiga Stakliškių pirminės sveikatos priežiūros centras</t>
  </si>
  <si>
    <t>Prienų r. sav.</t>
  </si>
  <si>
    <t>Viešoji įstaiga Veiverių pirminės sveikatos priežiūros centras</t>
  </si>
  <si>
    <t>Viešoji įstaiga Prienų rajono pirminės sveikatos priežiūros centras</t>
  </si>
  <si>
    <t>Viešoji įstaiga Balbieriškio pirminės sveikatos priežiūros centras</t>
  </si>
  <si>
    <t>Viešoji įstaiga Jiezno pirminės sveikatos priežiūros centras</t>
  </si>
  <si>
    <t>Lukšių ambulatorija</t>
  </si>
  <si>
    <t>Griškabūdžio ambulatorija</t>
  </si>
  <si>
    <t>VšĮ Lekėčių ambulatorija</t>
  </si>
  <si>
    <t>VšĮ Panemunių ambulatorija</t>
  </si>
  <si>
    <t>Kidulių ambulatorija</t>
  </si>
  <si>
    <t>Gelgaudiškio ambulatorija</t>
  </si>
  <si>
    <t>Kudirkos Naumiesčio pirminės sveikatos priežiūros centras</t>
  </si>
  <si>
    <t>Viešoji įstaiga Kalvarijos pirminės sveikatos priežiūros centras</t>
  </si>
  <si>
    <t>Kalvarijos sav.</t>
  </si>
  <si>
    <t>UAB InMedica</t>
  </si>
  <si>
    <t>IĮ G. Radavičiaus klinika</t>
  </si>
  <si>
    <t>Uždaroji akcinė bendrovė "Bendrosios medicinos praktika"</t>
  </si>
  <si>
    <t>UAB "Gydytojų Keršanskų klinika"</t>
  </si>
  <si>
    <t>UAB "Šuolis pirmyn"</t>
  </si>
  <si>
    <t>Algio Masilionio gydymo klinika</t>
  </si>
  <si>
    <t>UAB "MediCA klinika"</t>
  </si>
  <si>
    <t>Rimanto Bernoto pirminės sveikatos priežiūros centras</t>
  </si>
  <si>
    <t>VšĮ Sangrūdos ambulatorija</t>
  </si>
  <si>
    <t>UAB Kaišiadorių šeimos medicinos centras</t>
  </si>
  <si>
    <t>Viešoji įstaiga "Babtų šeimos medicinos centras"</t>
  </si>
  <si>
    <t>Viešoji įstaiga Moters sveikatos centras</t>
  </si>
  <si>
    <t>UAB "Ars medica"</t>
  </si>
  <si>
    <t>UAB "Sasnavos ambulatorija"</t>
  </si>
  <si>
    <t>UAB "Aglisa"</t>
  </si>
  <si>
    <t>UAB Liudvinavo ambulatorija</t>
  </si>
  <si>
    <t>Viešoji įstaiga "Veiveriečių sveikata"</t>
  </si>
  <si>
    <t>UAB "Pagalba ligoniui"</t>
  </si>
  <si>
    <t>UAB "Analizė" filialas Pilėnų sveikatos priežiūros centras</t>
  </si>
  <si>
    <t>UAB Saulės šeimos medicinos centras</t>
  </si>
  <si>
    <t>UAB Kalniečių šeimos klinika</t>
  </si>
  <si>
    <t>IĮ Jūsų šeimos klinika</t>
  </si>
  <si>
    <t>UAB "Eigulių šeimos sveikatos centras"</t>
  </si>
  <si>
    <t>UAB "Sveikatos projektai"</t>
  </si>
  <si>
    <t>Viešoji įstaiga "Auki sveikas"</t>
  </si>
  <si>
    <t>Viešoji įstaiga Jonučių šeimos sveikatos centras</t>
  </si>
  <si>
    <t>Onos Gurevičienės šeimos klinika</t>
  </si>
  <si>
    <t>UAB "Kėdainių šeimos klinika"</t>
  </si>
  <si>
    <t>Uždaroji akcinė bendrovė "Šlienavos sveikatos priežiūros centras"</t>
  </si>
  <si>
    <t>Lino Bieliausko šeimos klinika</t>
  </si>
  <si>
    <t>UAB Panemunės šeimos sveikatos centras</t>
  </si>
  <si>
    <t>UAB JUODMENOS šeimos klinika</t>
  </si>
  <si>
    <t>Danguolės Skurkienės bendrosios medicinos klinika</t>
  </si>
  <si>
    <t>UAB "Pasirink"</t>
  </si>
  <si>
    <t>UAB Vilijampolės sveikatos centras</t>
  </si>
  <si>
    <t>Rasuolės Klusevičienės ambulatorija</t>
  </si>
  <si>
    <t>V. Rožukienes Ąžuolyno šeimos sveikatos centras</t>
  </si>
  <si>
    <t>UAB "Jogimeda"</t>
  </si>
  <si>
    <t>Algimanto Žvirblio PSPC</t>
  </si>
  <si>
    <t>UAB "Skraistelė"</t>
  </si>
  <si>
    <t>UAB "Sveikatos ratas"</t>
  </si>
  <si>
    <t>Reginos Gabrilavičienės BPG kabinetas</t>
  </si>
  <si>
    <t>UAB "Vita simplex"</t>
  </si>
  <si>
    <t>UAB "Vita longa"</t>
  </si>
  <si>
    <t>Šakių psichikos sveikatos centras</t>
  </si>
  <si>
    <t>UAB "Vilkaviškio šeimos klinika"</t>
  </si>
  <si>
    <t>Uždaroji akcinė bendrovė Rimkų šeimos sveikatos centras</t>
  </si>
  <si>
    <t>Uždaroji akcinė bendrovė Raseinių šeimos gydytojų centras</t>
  </si>
  <si>
    <t>UAB Vilkaviškio šeimos medicinos centras</t>
  </si>
  <si>
    <t>UAB Aušros medicinos centras</t>
  </si>
  <si>
    <t>UAB "Ave vita" klinika</t>
  </si>
  <si>
    <t>UAB Dalios Zaleskienės ambulatorija</t>
  </si>
  <si>
    <t>UAB Šeimos medicinos centras "VIVAT VITA"</t>
  </si>
  <si>
    <t>UAB Diagnostikos laboratorija</t>
  </si>
  <si>
    <t>UAB "Eikime kartu"</t>
  </si>
  <si>
    <t>Kybartų pirminės sveikatos priežiūros centras</t>
  </si>
  <si>
    <t>UAB "GAIŽIŪNŲ ŠEIMOS KLINIKA"</t>
  </si>
  <si>
    <t>UAB "Marių klinika"</t>
  </si>
  <si>
    <t>UAB J.Auksakytės klinika</t>
  </si>
  <si>
    <t>VŠĮ Šeimos sveikatos priežiūros centras</t>
  </si>
  <si>
    <t>UAB L. Morkūnienės šeimos klinika</t>
  </si>
  <si>
    <t>UAB "Jūsų sveikata"</t>
  </si>
  <si>
    <t>Žilvinos Urbonavičienės įmonė</t>
  </si>
  <si>
    <t>UAB "Linermeda"</t>
  </si>
  <si>
    <t>UAB "Gutavita"</t>
  </si>
  <si>
    <t>D. Vaikšnienės šeimos klinika</t>
  </si>
  <si>
    <t>UAB Aušros klinika</t>
  </si>
  <si>
    <t>Vytauto Šimkaus šeimos medicinos centras</t>
  </si>
  <si>
    <t>UAB "Rasos klinika"</t>
  </si>
  <si>
    <t>UAB Romainių šeimos klinika</t>
  </si>
  <si>
    <t>Viso:</t>
  </si>
  <si>
    <t>PIRMINĖS AMBULATORINĖS ODONTOLOGINĖS ASMENS SVEIKATOS PRIEŽIŪROS VERTINIMO PAGAL GERŲ DARBO REZULTATŲ RODIKLIUS ATASKAITŲ DUOMENŲ SUVESTINĖ</t>
  </si>
  <si>
    <t>(Teritorinės ligonių kasos pavadinimas)</t>
  </si>
  <si>
    <r>
      <rPr>
        <sz val="11"/>
        <color theme="1"/>
        <rFont val="Times New Roman"/>
        <family val="1"/>
        <charset val="186"/>
      </rPr>
      <t xml:space="preserve">                                              </t>
    </r>
    <r>
      <rPr>
        <u/>
        <sz val="11"/>
        <color theme="1"/>
        <rFont val="Times New Roman"/>
        <family val="1"/>
        <charset val="186"/>
      </rPr>
      <t>N</t>
    </r>
    <r>
      <rPr>
        <b/>
        <sz val="11"/>
        <color theme="1"/>
        <rFont val="Times New Roman"/>
        <family val="1"/>
        <charset val="186"/>
      </rPr>
      <t>r.</t>
    </r>
    <r>
      <rPr>
        <sz val="11"/>
        <color theme="1"/>
        <rFont val="Times New Roman"/>
        <family val="1"/>
        <charset val="186"/>
      </rPr>
      <t xml:space="preserve"> ____________</t>
    </r>
  </si>
  <si>
    <t>(Data)</t>
  </si>
  <si>
    <t>Sąlyginio vieneto vertė:</t>
  </si>
  <si>
    <t>Eur</t>
  </si>
  <si>
    <t>Forma Nr. GDR-2 (OD) patvirtinta Valstybinės ligonių kasos prie Sveikatos apsaugos ministerijos direktoriaus 2016 m. balandžio 8 d. įsakymu Nr. 1K-115 (Valstybinės ligonių kasos prie Sveikatos apsaugos ministerijos direktoriaus 2018 m. kovo 15 d. įsakymo Nr. 1K-83 redakcija)</t>
  </si>
  <si>
    <t>Ataskaitinis laikotarpis, pagal kurio duomenis vertinami gerų pirminės ambulatorinės odontologinės asmens sveikatos priežiūros rezultatų rodikliai:</t>
  </si>
  <si>
    <t>(Atsakingojo asmens vardas, pavardė, telefonas, el. paštas)</t>
  </si>
  <si>
    <t>1 metai nuo 2018-07-01 iki 2019-06-30</t>
  </si>
  <si>
    <t>Viešoji įstaiga Kauno miesto poliklinika</t>
  </si>
  <si>
    <t>Viešoji įstaiga "Pakaunės pirminės sveikatos priežiūros centras"</t>
  </si>
  <si>
    <t>UAB "MEDGINTRAS"</t>
  </si>
  <si>
    <t>UAB "FAMA BONA"</t>
  </si>
  <si>
    <t>UAB Žaliakalnio poliklinika</t>
  </si>
  <si>
    <t>Uždaroji akcinė bendrovė "Signata"</t>
  </si>
  <si>
    <t>UAB Zanavykų klinika</t>
  </si>
  <si>
    <t xml:space="preserve">                        (data)                 (data) </t>
  </si>
  <si>
    <t>Lietuvos kariuomenės Dr. Jono Basanavičiaus karo medicinos tarnyba</t>
  </si>
  <si>
    <t>VšĮ Lietuvos reabilitacijos ir slaugos centras</t>
  </si>
  <si>
    <t>Sigita Skroblienė, (8 37) 20 33 92, sigita.skrobliene@vlk.lt</t>
  </si>
  <si>
    <t>KAUNO TLK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</si>
</sst>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"/>
    <numFmt numFmtId="166" formatCode="0.000000"/>
  </numFmts>
  <fonts count="19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vertAlign val="superscript"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color rgb="FF333333"/>
      <name val="Times New Roman"/>
      <family val="1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0" borderId="0" xfId="1" applyFont="1"/>
    <xf numFmtId="0" fontId="4" fillId="0" borderId="0" xfId="1" applyFont="1" applyAlignment="1">
      <alignment vertical="center"/>
    </xf>
    <xf numFmtId="0" fontId="1" fillId="0" borderId="0" xfId="1"/>
    <xf numFmtId="0" fontId="6" fillId="0" borderId="0" xfId="1" applyFont="1" applyAlignment="1">
      <alignment vertical="center"/>
    </xf>
    <xf numFmtId="0" fontId="4" fillId="0" borderId="0" xfId="1" applyFont="1" applyBorder="1" applyAlignment="1"/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wrapText="1"/>
    </xf>
    <xf numFmtId="49" fontId="16" fillId="0" borderId="7" xfId="0" applyNumberFormat="1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right" wrapText="1"/>
    </xf>
    <xf numFmtId="164" fontId="16" fillId="3" borderId="7" xfId="0" applyNumberFormat="1" applyFont="1" applyFill="1" applyBorder="1" applyAlignment="1">
      <alignment horizontal="right" wrapText="1"/>
    </xf>
    <xf numFmtId="3" fontId="16" fillId="0" borderId="7" xfId="0" applyNumberFormat="1" applyFont="1" applyFill="1" applyBorder="1" applyAlignment="1">
      <alignment horizontal="right" wrapText="1"/>
    </xf>
    <xf numFmtId="164" fontId="17" fillId="3" borderId="5" xfId="0" applyNumberFormat="1" applyFont="1" applyFill="1" applyBorder="1" applyAlignment="1">
      <alignment horizontal="right" wrapText="1"/>
    </xf>
    <xf numFmtId="0" fontId="17" fillId="0" borderId="18" xfId="0" applyFont="1" applyFill="1" applyBorder="1" applyAlignment="1">
      <alignment horizontal="right" wrapText="1"/>
    </xf>
    <xf numFmtId="3" fontId="16" fillId="3" borderId="7" xfId="0" applyNumberFormat="1" applyFont="1" applyFill="1" applyBorder="1" applyAlignment="1">
      <alignment horizontal="right" wrapText="1"/>
    </xf>
    <xf numFmtId="3" fontId="17" fillId="3" borderId="5" xfId="0" applyNumberFormat="1" applyFont="1" applyFill="1" applyBorder="1" applyAlignment="1">
      <alignment horizontal="right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17" fillId="0" borderId="18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right" wrapText="1"/>
    </xf>
    <xf numFmtId="164" fontId="16" fillId="3" borderId="3" xfId="0" applyNumberFormat="1" applyFont="1" applyFill="1" applyBorder="1" applyAlignment="1">
      <alignment horizontal="right" wrapText="1"/>
    </xf>
    <xf numFmtId="3" fontId="16" fillId="0" borderId="3" xfId="0" applyNumberFormat="1" applyFont="1" applyFill="1" applyBorder="1" applyAlignment="1">
      <alignment horizontal="right" wrapText="1"/>
    </xf>
    <xf numFmtId="3" fontId="16" fillId="3" borderId="3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left" wrapText="1"/>
    </xf>
    <xf numFmtId="166" fontId="14" fillId="2" borderId="0" xfId="1" applyNumberFormat="1" applyFont="1" applyFill="1" applyAlignment="1">
      <alignment horizontal="center" vertical="center"/>
    </xf>
    <xf numFmtId="0" fontId="18" fillId="0" borderId="0" xfId="0" applyFont="1" applyFill="1"/>
    <xf numFmtId="0" fontId="17" fillId="0" borderId="5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right" wrapText="1"/>
    </xf>
    <xf numFmtId="0" fontId="16" fillId="0" borderId="10" xfId="0" applyFont="1" applyFill="1" applyBorder="1" applyAlignment="1">
      <alignment horizontal="right" wrapText="1"/>
    </xf>
    <xf numFmtId="0" fontId="16" fillId="0" borderId="20" xfId="0" applyFont="1" applyFill="1" applyBorder="1" applyAlignment="1">
      <alignment horizontal="right" wrapText="1"/>
    </xf>
    <xf numFmtId="0" fontId="16" fillId="0" borderId="21" xfId="0" applyFont="1" applyFill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4" fillId="0" borderId="0" xfId="1" applyFont="1" applyBorder="1" applyAlignment="1">
      <alignment horizontal="righ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wrapText="1"/>
    </xf>
    <xf numFmtId="49" fontId="17" fillId="0" borderId="17" xfId="0" applyNumberFormat="1" applyFont="1" applyFill="1" applyBorder="1" applyAlignment="1">
      <alignment horizontal="center" wrapText="1"/>
    </xf>
    <xf numFmtId="49" fontId="17" fillId="0" borderId="19" xfId="0" applyNumberFormat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7"/>
  <sheetViews>
    <sheetView tabSelected="1" workbookViewId="0">
      <selection activeCell="I150" sqref="I150"/>
    </sheetView>
  </sheetViews>
  <sheetFormatPr defaultRowHeight="12.75" x14ac:dyDescent="0.2"/>
  <cols>
    <col min="1" max="2" width="6.7109375" style="16" customWidth="1"/>
    <col min="3" max="3" width="63.28515625" style="2" customWidth="1"/>
    <col min="4" max="4" width="17" style="2" customWidth="1"/>
    <col min="5" max="5" width="20.28515625" style="2" customWidth="1"/>
    <col min="6" max="6" width="17" style="2" customWidth="1"/>
    <col min="7" max="8" width="22.42578125" style="2" customWidth="1"/>
    <col min="9" max="9" width="23.7109375" style="2" customWidth="1"/>
    <col min="10" max="10" width="14" style="2" customWidth="1"/>
    <col min="11" max="11" width="11.85546875" style="2" customWidth="1"/>
    <col min="12" max="13" width="10.7109375" style="2" customWidth="1"/>
    <col min="14" max="14" width="10.28515625" style="2" customWidth="1"/>
    <col min="15" max="16384" width="9.140625" style="2"/>
  </cols>
  <sheetData>
    <row r="1" spans="1:14" s="5" customFormat="1" ht="15" customHeight="1" x14ac:dyDescent="0.25">
      <c r="A1" s="13"/>
      <c r="B1" s="13"/>
      <c r="C1" s="3"/>
      <c r="D1" s="3"/>
      <c r="E1" s="3"/>
      <c r="F1" s="3"/>
      <c r="G1" s="3"/>
      <c r="H1" s="3"/>
      <c r="I1" s="3"/>
      <c r="J1" s="3"/>
      <c r="K1" s="54" t="s">
        <v>141</v>
      </c>
      <c r="L1" s="54"/>
      <c r="M1" s="54"/>
      <c r="N1" s="54"/>
    </row>
    <row r="2" spans="1:14" s="5" customFormat="1" ht="33.75" customHeight="1" x14ac:dyDescent="0.25">
      <c r="A2" s="13"/>
      <c r="B2" s="13"/>
      <c r="C2" s="3"/>
      <c r="D2" s="3"/>
      <c r="E2" s="3"/>
      <c r="F2" s="3"/>
      <c r="G2" s="3"/>
      <c r="H2" s="3"/>
      <c r="I2" s="3"/>
      <c r="J2" s="3"/>
      <c r="K2" s="54"/>
      <c r="L2" s="54"/>
      <c r="M2" s="54"/>
      <c r="N2" s="54"/>
    </row>
    <row r="3" spans="1:14" s="5" customFormat="1" ht="15" x14ac:dyDescent="0.25">
      <c r="A3" s="13"/>
      <c r="B3" s="13"/>
      <c r="C3" s="3"/>
      <c r="D3" s="3"/>
      <c r="E3" s="3"/>
      <c r="F3" s="3"/>
      <c r="G3" s="3"/>
      <c r="H3" s="3"/>
      <c r="I3" s="3"/>
      <c r="J3" s="3"/>
      <c r="K3" s="54"/>
      <c r="L3" s="54"/>
      <c r="M3" s="54"/>
      <c r="N3" s="54"/>
    </row>
    <row r="4" spans="1:14" s="5" customFormat="1" ht="15" x14ac:dyDescent="0.25">
      <c r="A4" s="13"/>
      <c r="B4" s="13"/>
      <c r="C4" s="3"/>
      <c r="D4" s="3"/>
      <c r="E4" s="3"/>
      <c r="F4" s="3"/>
      <c r="G4" s="3"/>
      <c r="H4" s="3"/>
      <c r="I4" s="3"/>
      <c r="J4" s="3"/>
      <c r="K4" s="54"/>
      <c r="L4" s="54"/>
      <c r="M4" s="54"/>
      <c r="N4" s="54"/>
    </row>
    <row r="5" spans="1:14" s="5" customFormat="1" ht="15" x14ac:dyDescent="0.25">
      <c r="A5" s="13"/>
      <c r="B5" s="13"/>
      <c r="C5" s="3"/>
      <c r="D5" s="3"/>
      <c r="E5" s="3"/>
      <c r="F5" s="3"/>
      <c r="G5" s="3"/>
      <c r="H5" s="3"/>
      <c r="I5" s="3"/>
      <c r="J5" s="3"/>
      <c r="K5" s="54"/>
      <c r="L5" s="54"/>
      <c r="M5" s="54"/>
      <c r="N5" s="54"/>
    </row>
    <row r="6" spans="1:14" s="5" customFormat="1" ht="15" x14ac:dyDescent="0.25">
      <c r="A6" s="13"/>
      <c r="B6" s="13"/>
      <c r="C6" s="3"/>
      <c r="D6" s="3"/>
      <c r="E6" s="3"/>
      <c r="F6" s="3"/>
      <c r="G6" s="3"/>
      <c r="H6" s="3"/>
      <c r="I6" s="3"/>
      <c r="J6" s="3"/>
      <c r="K6" s="12"/>
      <c r="L6" s="12"/>
      <c r="M6" s="12"/>
      <c r="N6" s="12"/>
    </row>
    <row r="7" spans="1:14" s="5" customFormat="1" ht="15" x14ac:dyDescent="0.25">
      <c r="A7" s="59" t="s">
        <v>135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s="5" customFormat="1" ht="15" x14ac:dyDescent="0.25">
      <c r="A8" s="13"/>
      <c r="B8" s="13"/>
      <c r="C8" s="3"/>
      <c r="D8" s="3"/>
      <c r="E8" s="3"/>
      <c r="F8" s="3"/>
      <c r="G8" s="3"/>
      <c r="H8" s="3"/>
      <c r="I8" s="6"/>
      <c r="J8" s="3"/>
      <c r="K8" s="3"/>
      <c r="L8" s="3"/>
    </row>
    <row r="9" spans="1:14" s="5" customFormat="1" ht="15" x14ac:dyDescent="0.25">
      <c r="A9" s="14"/>
      <c r="B9" s="14"/>
      <c r="C9" s="7"/>
      <c r="D9" s="60" t="s">
        <v>156</v>
      </c>
      <c r="E9" s="60"/>
      <c r="F9" s="60"/>
      <c r="G9" s="60"/>
      <c r="H9" s="60"/>
      <c r="I9" s="7"/>
      <c r="J9" s="7"/>
      <c r="K9" s="7"/>
      <c r="L9" s="7"/>
      <c r="M9" s="7"/>
      <c r="N9" s="7"/>
    </row>
    <row r="10" spans="1:14" s="5" customFormat="1" ht="18" x14ac:dyDescent="0.25">
      <c r="A10" s="61" t="s">
        <v>136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 s="5" customFormat="1" ht="15" x14ac:dyDescent="0.25">
      <c r="A11" s="62" t="s">
        <v>137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s="5" customFormat="1" ht="15" customHeight="1" x14ac:dyDescent="0.25">
      <c r="A12" s="61" t="s">
        <v>138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 s="5" customFormat="1" ht="15" x14ac:dyDescent="0.25">
      <c r="A13" s="63" t="s">
        <v>142</v>
      </c>
      <c r="B13" s="63"/>
      <c r="C13" s="63"/>
      <c r="D13" s="63"/>
      <c r="E13" s="63"/>
      <c r="F13" s="63"/>
      <c r="G13" s="64" t="s">
        <v>144</v>
      </c>
      <c r="H13" s="64"/>
      <c r="I13" s="64"/>
      <c r="J13" s="65"/>
      <c r="K13" s="65"/>
      <c r="L13" s="8"/>
      <c r="M13" s="9"/>
    </row>
    <row r="14" spans="1:14" s="5" customFormat="1" ht="18" x14ac:dyDescent="0.25">
      <c r="A14" s="63"/>
      <c r="B14" s="63"/>
      <c r="C14" s="63"/>
      <c r="D14" s="63"/>
      <c r="E14" s="63"/>
      <c r="F14" s="63"/>
      <c r="G14" s="61" t="s">
        <v>152</v>
      </c>
      <c r="H14" s="61"/>
      <c r="I14" s="61"/>
      <c r="J14" s="66"/>
      <c r="K14" s="66"/>
      <c r="L14" s="4"/>
      <c r="M14" s="9"/>
    </row>
    <row r="15" spans="1:14" s="5" customFormat="1" ht="15" x14ac:dyDescent="0.25">
      <c r="A15" s="15"/>
      <c r="B15" s="10"/>
      <c r="C15" s="11"/>
      <c r="D15" s="3"/>
      <c r="E15" s="6"/>
      <c r="F15" s="6"/>
      <c r="G15" s="65"/>
      <c r="H15" s="65"/>
      <c r="I15" s="66"/>
      <c r="J15" s="66"/>
      <c r="K15" s="4"/>
      <c r="L15" s="6"/>
    </row>
    <row r="16" spans="1:14" s="5" customFormat="1" ht="16.5" thickBot="1" x14ac:dyDescent="0.3">
      <c r="A16" s="17"/>
      <c r="B16" s="18"/>
      <c r="C16" s="19"/>
      <c r="D16" s="19"/>
      <c r="E16" s="19"/>
      <c r="F16" s="20"/>
      <c r="G16" s="20"/>
      <c r="H16" s="20"/>
      <c r="I16" s="20"/>
      <c r="J16" s="20"/>
      <c r="K16" s="67" t="s">
        <v>139</v>
      </c>
      <c r="L16" s="67"/>
      <c r="M16" s="47">
        <v>0.32425300000000001</v>
      </c>
      <c r="N16" s="21" t="s">
        <v>140</v>
      </c>
    </row>
    <row r="17" spans="1:14" s="1" customFormat="1" ht="45" customHeight="1" x14ac:dyDescent="0.2">
      <c r="A17" s="68" t="s">
        <v>0</v>
      </c>
      <c r="B17" s="55" t="s">
        <v>1</v>
      </c>
      <c r="C17" s="55" t="s">
        <v>2</v>
      </c>
      <c r="D17" s="55" t="s">
        <v>3</v>
      </c>
      <c r="E17" s="55" t="s">
        <v>4</v>
      </c>
      <c r="F17" s="55" t="s">
        <v>5</v>
      </c>
      <c r="G17" s="55" t="s">
        <v>6</v>
      </c>
      <c r="H17" s="55"/>
      <c r="I17" s="55"/>
      <c r="J17" s="55" t="s">
        <v>7</v>
      </c>
      <c r="K17" s="55" t="s">
        <v>8</v>
      </c>
      <c r="L17" s="72" t="s">
        <v>9</v>
      </c>
      <c r="M17" s="55" t="s">
        <v>10</v>
      </c>
      <c r="N17" s="56"/>
    </row>
    <row r="18" spans="1:14" s="1" customFormat="1" ht="55.5" customHeight="1" x14ac:dyDescent="0.2">
      <c r="A18" s="69"/>
      <c r="B18" s="57"/>
      <c r="C18" s="57"/>
      <c r="D18" s="57"/>
      <c r="E18" s="57"/>
      <c r="F18" s="57"/>
      <c r="G18" s="57" t="s">
        <v>11</v>
      </c>
      <c r="H18" s="57"/>
      <c r="I18" s="57"/>
      <c r="J18" s="57"/>
      <c r="K18" s="57"/>
      <c r="L18" s="73"/>
      <c r="M18" s="57"/>
      <c r="N18" s="58"/>
    </row>
    <row r="19" spans="1:14" s="1" customFormat="1" ht="150.94999999999999" customHeight="1" thickBot="1" x14ac:dyDescent="0.25">
      <c r="A19" s="70"/>
      <c r="B19" s="71"/>
      <c r="C19" s="71"/>
      <c r="D19" s="71"/>
      <c r="E19" s="71"/>
      <c r="F19" s="71"/>
      <c r="G19" s="22" t="s">
        <v>12</v>
      </c>
      <c r="H19" s="22" t="s">
        <v>13</v>
      </c>
      <c r="I19" s="23" t="s">
        <v>14</v>
      </c>
      <c r="J19" s="71"/>
      <c r="K19" s="71"/>
      <c r="L19" s="74"/>
      <c r="M19" s="22" t="s">
        <v>15</v>
      </c>
      <c r="N19" s="24" t="s">
        <v>16</v>
      </c>
    </row>
    <row r="20" spans="1:14" s="1" customFormat="1" ht="15" customHeight="1" thickBot="1" x14ac:dyDescent="0.25">
      <c r="A20" s="34">
        <v>1</v>
      </c>
      <c r="B20" s="35">
        <v>2</v>
      </c>
      <c r="C20" s="35">
        <v>3</v>
      </c>
      <c r="D20" s="35">
        <v>4</v>
      </c>
      <c r="E20" s="35">
        <v>5</v>
      </c>
      <c r="F20" s="35">
        <v>6</v>
      </c>
      <c r="G20" s="35">
        <v>7</v>
      </c>
      <c r="H20" s="35">
        <v>8</v>
      </c>
      <c r="I20" s="36">
        <v>9</v>
      </c>
      <c r="J20" s="35">
        <v>10</v>
      </c>
      <c r="K20" s="35">
        <v>11</v>
      </c>
      <c r="L20" s="36">
        <v>12</v>
      </c>
      <c r="M20" s="35">
        <v>13</v>
      </c>
      <c r="N20" s="37">
        <v>14</v>
      </c>
    </row>
    <row r="21" spans="1:14" ht="15.75" x14ac:dyDescent="0.25">
      <c r="A21" s="25">
        <v>1</v>
      </c>
      <c r="B21" s="25">
        <v>18</v>
      </c>
      <c r="C21" s="26" t="s">
        <v>145</v>
      </c>
      <c r="D21" s="26" t="s">
        <v>17</v>
      </c>
      <c r="E21" s="26" t="s">
        <v>18</v>
      </c>
      <c r="F21" s="26" t="s">
        <v>19</v>
      </c>
      <c r="G21" s="27">
        <v>27422</v>
      </c>
      <c r="H21" s="27">
        <v>11559</v>
      </c>
      <c r="I21" s="28">
        <v>0.42152286485303803</v>
      </c>
      <c r="J21" s="27">
        <v>0</v>
      </c>
      <c r="K21" s="29">
        <v>176300.69230769199</v>
      </c>
      <c r="L21" s="32">
        <v>0</v>
      </c>
      <c r="M21" s="27">
        <f>ROUND((L21*$M$16)/2,2)</f>
        <v>0</v>
      </c>
      <c r="N21" s="51">
        <f>ROUND(M21/6,2)</f>
        <v>0</v>
      </c>
    </row>
    <row r="22" spans="1:14" ht="15.75" x14ac:dyDescent="0.25">
      <c r="A22" s="25">
        <v>2</v>
      </c>
      <c r="B22" s="25">
        <v>26</v>
      </c>
      <c r="C22" s="26" t="s">
        <v>20</v>
      </c>
      <c r="D22" s="26" t="s">
        <v>17</v>
      </c>
      <c r="E22" s="26" t="s">
        <v>18</v>
      </c>
      <c r="F22" s="26" t="s">
        <v>19</v>
      </c>
      <c r="G22" s="27">
        <v>1194</v>
      </c>
      <c r="H22" s="27">
        <v>57</v>
      </c>
      <c r="I22" s="28">
        <v>4.7738693467336703E-2</v>
      </c>
      <c r="J22" s="27">
        <v>0</v>
      </c>
      <c r="K22" s="29">
        <v>13084.615384615399</v>
      </c>
      <c r="L22" s="32">
        <v>0</v>
      </c>
      <c r="M22" s="27">
        <f t="shared" ref="M22:M34" si="0">ROUND((L22*$M$16)/2,2)</f>
        <v>0</v>
      </c>
      <c r="N22" s="52">
        <f t="shared" ref="N22:N34" si="1">ROUND(M22/6,2)</f>
        <v>0</v>
      </c>
    </row>
    <row r="23" spans="1:14" ht="15.75" x14ac:dyDescent="0.25">
      <c r="A23" s="25">
        <v>3</v>
      </c>
      <c r="B23" s="25">
        <v>27</v>
      </c>
      <c r="C23" s="26" t="s">
        <v>21</v>
      </c>
      <c r="D23" s="26" t="s">
        <v>17</v>
      </c>
      <c r="E23" s="26" t="s">
        <v>18</v>
      </c>
      <c r="F23" s="26" t="s">
        <v>22</v>
      </c>
      <c r="G23" s="27">
        <v>7742</v>
      </c>
      <c r="H23" s="27">
        <v>4609</v>
      </c>
      <c r="I23" s="28">
        <v>0.59532420563162003</v>
      </c>
      <c r="J23" s="27">
        <v>1</v>
      </c>
      <c r="K23" s="29">
        <v>43552.769230769198</v>
      </c>
      <c r="L23" s="32">
        <v>43552.769230769198</v>
      </c>
      <c r="M23" s="27">
        <f t="shared" si="0"/>
        <v>7061.06</v>
      </c>
      <c r="N23" s="52">
        <f t="shared" si="1"/>
        <v>1176.8399999999999</v>
      </c>
    </row>
    <row r="24" spans="1:14" ht="15.75" x14ac:dyDescent="0.25">
      <c r="A24" s="25">
        <v>4</v>
      </c>
      <c r="B24" s="25">
        <v>38</v>
      </c>
      <c r="C24" s="26" t="s">
        <v>23</v>
      </c>
      <c r="D24" s="26" t="s">
        <v>17</v>
      </c>
      <c r="E24" s="26" t="s">
        <v>18</v>
      </c>
      <c r="F24" s="26" t="s">
        <v>24</v>
      </c>
      <c r="G24" s="27">
        <v>1208</v>
      </c>
      <c r="H24" s="27">
        <v>420</v>
      </c>
      <c r="I24" s="28">
        <v>0.34768211920529801</v>
      </c>
      <c r="J24" s="27">
        <v>0</v>
      </c>
      <c r="K24" s="29">
        <v>8641.9230769230799</v>
      </c>
      <c r="L24" s="32">
        <v>0</v>
      </c>
      <c r="M24" s="27">
        <f t="shared" si="0"/>
        <v>0</v>
      </c>
      <c r="N24" s="52">
        <f t="shared" si="1"/>
        <v>0</v>
      </c>
    </row>
    <row r="25" spans="1:14" ht="15.75" x14ac:dyDescent="0.25">
      <c r="A25" s="25">
        <v>5</v>
      </c>
      <c r="B25" s="25">
        <v>39</v>
      </c>
      <c r="C25" s="26" t="s">
        <v>25</v>
      </c>
      <c r="D25" s="26" t="s">
        <v>17</v>
      </c>
      <c r="E25" s="26" t="s">
        <v>18</v>
      </c>
      <c r="F25" s="26" t="s">
        <v>24</v>
      </c>
      <c r="G25" s="27">
        <v>307</v>
      </c>
      <c r="H25" s="27">
        <v>217</v>
      </c>
      <c r="I25" s="28">
        <v>0.70684039087947903</v>
      </c>
      <c r="J25" s="27">
        <v>1</v>
      </c>
      <c r="K25" s="29">
        <v>1807.4615384615399</v>
      </c>
      <c r="L25" s="32">
        <v>1807.4615384615399</v>
      </c>
      <c r="M25" s="27">
        <f t="shared" si="0"/>
        <v>293.04000000000002</v>
      </c>
      <c r="N25" s="52">
        <f t="shared" si="1"/>
        <v>48.84</v>
      </c>
    </row>
    <row r="26" spans="1:14" ht="15.75" x14ac:dyDescent="0.25">
      <c r="A26" s="25">
        <v>6</v>
      </c>
      <c r="B26" s="25">
        <v>40</v>
      </c>
      <c r="C26" s="26" t="s">
        <v>26</v>
      </c>
      <c r="D26" s="26" t="s">
        <v>17</v>
      </c>
      <c r="E26" s="26" t="s">
        <v>18</v>
      </c>
      <c r="F26" s="26" t="s">
        <v>24</v>
      </c>
      <c r="G26" s="27">
        <v>602</v>
      </c>
      <c r="H26" s="27">
        <v>238</v>
      </c>
      <c r="I26" s="28">
        <v>0.39534883720930197</v>
      </c>
      <c r="J26" s="27">
        <v>0</v>
      </c>
      <c r="K26" s="29">
        <v>3535.23076923077</v>
      </c>
      <c r="L26" s="32">
        <v>0</v>
      </c>
      <c r="M26" s="27">
        <f t="shared" si="0"/>
        <v>0</v>
      </c>
      <c r="N26" s="52">
        <f t="shared" si="1"/>
        <v>0</v>
      </c>
    </row>
    <row r="27" spans="1:14" ht="15.75" x14ac:dyDescent="0.25">
      <c r="A27" s="25">
        <v>7</v>
      </c>
      <c r="B27" s="25">
        <v>42</v>
      </c>
      <c r="C27" s="26" t="s">
        <v>27</v>
      </c>
      <c r="D27" s="26" t="s">
        <v>17</v>
      </c>
      <c r="E27" s="26" t="s">
        <v>18</v>
      </c>
      <c r="F27" s="26" t="s">
        <v>24</v>
      </c>
      <c r="G27" s="27">
        <v>543</v>
      </c>
      <c r="H27" s="27">
        <v>394</v>
      </c>
      <c r="I27" s="28">
        <v>0.725598526703499</v>
      </c>
      <c r="J27" s="27">
        <v>1</v>
      </c>
      <c r="K27" s="29">
        <v>3619.9230769230799</v>
      </c>
      <c r="L27" s="32">
        <v>3619.9230769230799</v>
      </c>
      <c r="M27" s="27">
        <f t="shared" si="0"/>
        <v>586.89</v>
      </c>
      <c r="N27" s="52">
        <f t="shared" si="1"/>
        <v>97.82</v>
      </c>
    </row>
    <row r="28" spans="1:14" ht="15.75" x14ac:dyDescent="0.25">
      <c r="A28" s="25">
        <v>8</v>
      </c>
      <c r="B28" s="25">
        <v>43</v>
      </c>
      <c r="C28" s="26" t="s">
        <v>28</v>
      </c>
      <c r="D28" s="26" t="s">
        <v>17</v>
      </c>
      <c r="E28" s="26" t="s">
        <v>18</v>
      </c>
      <c r="F28" s="26" t="s">
        <v>29</v>
      </c>
      <c r="G28" s="27">
        <v>1779</v>
      </c>
      <c r="H28" s="27">
        <v>1107</v>
      </c>
      <c r="I28" s="28">
        <v>0.62225969645868495</v>
      </c>
      <c r="J28" s="27">
        <v>1</v>
      </c>
      <c r="K28" s="29">
        <v>13797.461538461501</v>
      </c>
      <c r="L28" s="32">
        <v>13797.461538461501</v>
      </c>
      <c r="M28" s="27">
        <f t="shared" si="0"/>
        <v>2236.9299999999998</v>
      </c>
      <c r="N28" s="52">
        <f t="shared" si="1"/>
        <v>372.82</v>
      </c>
    </row>
    <row r="29" spans="1:14" ht="15.75" x14ac:dyDescent="0.25">
      <c r="A29" s="25">
        <v>9</v>
      </c>
      <c r="B29" s="25">
        <v>44</v>
      </c>
      <c r="C29" s="26" t="s">
        <v>30</v>
      </c>
      <c r="D29" s="26" t="s">
        <v>17</v>
      </c>
      <c r="E29" s="26" t="s">
        <v>18</v>
      </c>
      <c r="F29" s="26" t="s">
        <v>29</v>
      </c>
      <c r="G29" s="27">
        <v>715</v>
      </c>
      <c r="H29" s="27">
        <v>231</v>
      </c>
      <c r="I29" s="28">
        <v>0.32307692307692298</v>
      </c>
      <c r="J29" s="27">
        <v>0</v>
      </c>
      <c r="K29" s="29">
        <v>4779.6923076923104</v>
      </c>
      <c r="L29" s="32">
        <v>0</v>
      </c>
      <c r="M29" s="27">
        <f t="shared" si="0"/>
        <v>0</v>
      </c>
      <c r="N29" s="52">
        <f t="shared" si="1"/>
        <v>0</v>
      </c>
    </row>
    <row r="30" spans="1:14" ht="15.75" x14ac:dyDescent="0.25">
      <c r="A30" s="25">
        <v>10</v>
      </c>
      <c r="B30" s="25">
        <v>50</v>
      </c>
      <c r="C30" s="26" t="s">
        <v>31</v>
      </c>
      <c r="D30" s="26" t="s">
        <v>17</v>
      </c>
      <c r="E30" s="26" t="s">
        <v>18</v>
      </c>
      <c r="F30" s="26" t="s">
        <v>32</v>
      </c>
      <c r="G30" s="27">
        <v>6542</v>
      </c>
      <c r="H30" s="27">
        <v>4249</v>
      </c>
      <c r="I30" s="28">
        <v>0.649495567104861</v>
      </c>
      <c r="J30" s="27">
        <v>1</v>
      </c>
      <c r="K30" s="29">
        <v>33726</v>
      </c>
      <c r="L30" s="32">
        <v>33726</v>
      </c>
      <c r="M30" s="27">
        <f t="shared" si="0"/>
        <v>5467.88</v>
      </c>
      <c r="N30" s="52">
        <f t="shared" si="1"/>
        <v>911.31</v>
      </c>
    </row>
    <row r="31" spans="1:14" ht="15.75" x14ac:dyDescent="0.25">
      <c r="A31" s="25">
        <v>11</v>
      </c>
      <c r="B31" s="25">
        <v>52</v>
      </c>
      <c r="C31" s="26" t="s">
        <v>33</v>
      </c>
      <c r="D31" s="26" t="s">
        <v>17</v>
      </c>
      <c r="E31" s="26" t="s">
        <v>18</v>
      </c>
      <c r="F31" s="26" t="s">
        <v>32</v>
      </c>
      <c r="G31" s="27">
        <v>1</v>
      </c>
      <c r="H31" s="27">
        <v>1</v>
      </c>
      <c r="I31" s="28">
        <v>1</v>
      </c>
      <c r="J31" s="27">
        <v>3</v>
      </c>
      <c r="K31" s="29">
        <v>2778.8461538461502</v>
      </c>
      <c r="L31" s="32">
        <v>8336.5384615384592</v>
      </c>
      <c r="M31" s="27">
        <f t="shared" si="0"/>
        <v>1351.57</v>
      </c>
      <c r="N31" s="52">
        <f t="shared" si="1"/>
        <v>225.26</v>
      </c>
    </row>
    <row r="32" spans="1:14" ht="15.75" x14ac:dyDescent="0.25">
      <c r="A32" s="25">
        <v>12</v>
      </c>
      <c r="B32" s="25">
        <v>60</v>
      </c>
      <c r="C32" s="26" t="s">
        <v>34</v>
      </c>
      <c r="D32" s="26" t="s">
        <v>17</v>
      </c>
      <c r="E32" s="26" t="s">
        <v>18</v>
      </c>
      <c r="F32" s="26" t="s">
        <v>35</v>
      </c>
      <c r="G32" s="27">
        <v>1701</v>
      </c>
      <c r="H32" s="27">
        <v>466</v>
      </c>
      <c r="I32" s="28">
        <v>0.27395649617871798</v>
      </c>
      <c r="J32" s="27">
        <v>0</v>
      </c>
      <c r="K32" s="29">
        <v>11490.8461538462</v>
      </c>
      <c r="L32" s="32">
        <v>0</v>
      </c>
      <c r="M32" s="27">
        <f t="shared" si="0"/>
        <v>0</v>
      </c>
      <c r="N32" s="52">
        <f t="shared" si="1"/>
        <v>0</v>
      </c>
    </row>
    <row r="33" spans="1:14" ht="15.75" x14ac:dyDescent="0.25">
      <c r="A33" s="25">
        <v>13</v>
      </c>
      <c r="B33" s="25">
        <v>62</v>
      </c>
      <c r="C33" s="26" t="s">
        <v>36</v>
      </c>
      <c r="D33" s="26" t="s">
        <v>17</v>
      </c>
      <c r="E33" s="26" t="s">
        <v>18</v>
      </c>
      <c r="F33" s="26" t="s">
        <v>35</v>
      </c>
      <c r="G33" s="27">
        <v>1049</v>
      </c>
      <c r="H33" s="27">
        <v>662</v>
      </c>
      <c r="I33" s="28">
        <v>0.631077216396568</v>
      </c>
      <c r="J33" s="27">
        <v>1</v>
      </c>
      <c r="K33" s="29">
        <v>5612.4615384615399</v>
      </c>
      <c r="L33" s="32">
        <v>5612.4615384615399</v>
      </c>
      <c r="M33" s="27">
        <f t="shared" si="0"/>
        <v>909.93</v>
      </c>
      <c r="N33" s="52">
        <f t="shared" si="1"/>
        <v>151.66</v>
      </c>
    </row>
    <row r="34" spans="1:14" ht="15.75" x14ac:dyDescent="0.25">
      <c r="A34" s="25">
        <v>14</v>
      </c>
      <c r="B34" s="25">
        <v>63</v>
      </c>
      <c r="C34" s="26" t="s">
        <v>146</v>
      </c>
      <c r="D34" s="26" t="s">
        <v>17</v>
      </c>
      <c r="E34" s="26" t="s">
        <v>18</v>
      </c>
      <c r="F34" s="26" t="s">
        <v>35</v>
      </c>
      <c r="G34" s="27">
        <v>1946</v>
      </c>
      <c r="H34" s="27">
        <v>729</v>
      </c>
      <c r="I34" s="28">
        <v>0.37461459403905401</v>
      </c>
      <c r="J34" s="27">
        <v>0</v>
      </c>
      <c r="K34" s="29">
        <v>12380.0769230769</v>
      </c>
      <c r="L34" s="32">
        <v>0</v>
      </c>
      <c r="M34" s="27">
        <f t="shared" si="0"/>
        <v>0</v>
      </c>
      <c r="N34" s="52">
        <f t="shared" si="1"/>
        <v>0</v>
      </c>
    </row>
    <row r="35" spans="1:14" ht="15.75" x14ac:dyDescent="0.25">
      <c r="A35" s="25">
        <v>15</v>
      </c>
      <c r="B35" s="25">
        <v>188</v>
      </c>
      <c r="C35" s="26" t="s">
        <v>37</v>
      </c>
      <c r="D35" s="26" t="s">
        <v>17</v>
      </c>
      <c r="E35" s="26" t="s">
        <v>38</v>
      </c>
      <c r="F35" s="26" t="s">
        <v>39</v>
      </c>
      <c r="G35" s="27">
        <v>4417</v>
      </c>
      <c r="H35" s="27">
        <v>2640</v>
      </c>
      <c r="I35" s="28">
        <v>0.59769074032148495</v>
      </c>
      <c r="J35" s="27">
        <v>1</v>
      </c>
      <c r="K35" s="29">
        <v>21280.384615384599</v>
      </c>
      <c r="L35" s="32">
        <v>21280.384615384599</v>
      </c>
      <c r="M35" s="27">
        <f t="shared" ref="M35:M38" si="2">ROUND((L35*$M$16)/2,2)</f>
        <v>3450.11</v>
      </c>
      <c r="N35" s="52">
        <f t="shared" ref="N35:N38" si="3">ROUND(M35/6,2)</f>
        <v>575.02</v>
      </c>
    </row>
    <row r="36" spans="1:14" ht="15.75" x14ac:dyDescent="0.25">
      <c r="A36" s="25">
        <v>16</v>
      </c>
      <c r="B36" s="25">
        <v>189</v>
      </c>
      <c r="C36" s="26" t="s">
        <v>40</v>
      </c>
      <c r="D36" s="26" t="s">
        <v>17</v>
      </c>
      <c r="E36" s="26" t="s">
        <v>38</v>
      </c>
      <c r="F36" s="26" t="s">
        <v>41</v>
      </c>
      <c r="G36" s="27">
        <v>2487</v>
      </c>
      <c r="H36" s="27">
        <v>1594</v>
      </c>
      <c r="I36" s="28">
        <v>0.64093285082428597</v>
      </c>
      <c r="J36" s="27">
        <v>1</v>
      </c>
      <c r="K36" s="29">
        <v>16172.1538461538</v>
      </c>
      <c r="L36" s="32">
        <v>16172.1538461538</v>
      </c>
      <c r="M36" s="27">
        <f t="shared" si="2"/>
        <v>2621.93</v>
      </c>
      <c r="N36" s="52">
        <f t="shared" si="3"/>
        <v>436.99</v>
      </c>
    </row>
    <row r="37" spans="1:14" ht="15.75" x14ac:dyDescent="0.25">
      <c r="A37" s="25">
        <v>17</v>
      </c>
      <c r="B37" s="25">
        <v>190</v>
      </c>
      <c r="C37" s="26" t="s">
        <v>42</v>
      </c>
      <c r="D37" s="26" t="s">
        <v>17</v>
      </c>
      <c r="E37" s="26" t="s">
        <v>38</v>
      </c>
      <c r="F37" s="26" t="s">
        <v>43</v>
      </c>
      <c r="G37" s="27">
        <v>977</v>
      </c>
      <c r="H37" s="27">
        <v>442</v>
      </c>
      <c r="I37" s="28">
        <v>0.45240532241555798</v>
      </c>
      <c r="J37" s="27">
        <v>1</v>
      </c>
      <c r="K37" s="29">
        <v>5190.8461538461497</v>
      </c>
      <c r="L37" s="32">
        <v>5190.8461538461497</v>
      </c>
      <c r="M37" s="27">
        <f t="shared" si="2"/>
        <v>841.57</v>
      </c>
      <c r="N37" s="52">
        <f t="shared" si="3"/>
        <v>140.26</v>
      </c>
    </row>
    <row r="38" spans="1:14" ht="15.75" x14ac:dyDescent="0.25">
      <c r="A38" s="25">
        <v>18</v>
      </c>
      <c r="B38" s="25">
        <v>193</v>
      </c>
      <c r="C38" s="26" t="s">
        <v>44</v>
      </c>
      <c r="D38" s="26" t="s">
        <v>17</v>
      </c>
      <c r="E38" s="26" t="s">
        <v>38</v>
      </c>
      <c r="F38" s="26" t="s">
        <v>45</v>
      </c>
      <c r="G38" s="27">
        <v>1251</v>
      </c>
      <c r="H38" s="27">
        <v>236</v>
      </c>
      <c r="I38" s="28">
        <v>0.18864908073541201</v>
      </c>
      <c r="J38" s="27">
        <v>0</v>
      </c>
      <c r="K38" s="29">
        <v>8876.6153846153793</v>
      </c>
      <c r="L38" s="32">
        <v>0</v>
      </c>
      <c r="M38" s="27">
        <f t="shared" si="2"/>
        <v>0</v>
      </c>
      <c r="N38" s="52">
        <f t="shared" si="3"/>
        <v>0</v>
      </c>
    </row>
    <row r="39" spans="1:14" ht="15.75" x14ac:dyDescent="0.25">
      <c r="A39" s="25">
        <v>19</v>
      </c>
      <c r="B39" s="25">
        <v>247</v>
      </c>
      <c r="C39" s="26" t="s">
        <v>46</v>
      </c>
      <c r="D39" s="26" t="s">
        <v>17</v>
      </c>
      <c r="E39" s="26" t="s">
        <v>18</v>
      </c>
      <c r="F39" s="26" t="s">
        <v>47</v>
      </c>
      <c r="G39" s="27">
        <v>305</v>
      </c>
      <c r="H39" s="27">
        <v>19</v>
      </c>
      <c r="I39" s="28">
        <v>6.2295081967213103E-2</v>
      </c>
      <c r="J39" s="27">
        <v>0</v>
      </c>
      <c r="K39" s="29">
        <v>2124.5384615384601</v>
      </c>
      <c r="L39" s="32">
        <v>0</v>
      </c>
      <c r="M39" s="27">
        <f t="shared" ref="M39:M53" si="4">ROUND((L39*$M$16)/2,2)</f>
        <v>0</v>
      </c>
      <c r="N39" s="52">
        <f t="shared" ref="N39:N53" si="5">ROUND(M39/6,2)</f>
        <v>0</v>
      </c>
    </row>
    <row r="40" spans="1:14" ht="15.75" x14ac:dyDescent="0.25">
      <c r="A40" s="25">
        <v>20</v>
      </c>
      <c r="B40" s="25">
        <v>248</v>
      </c>
      <c r="C40" s="26" t="s">
        <v>48</v>
      </c>
      <c r="D40" s="26" t="s">
        <v>17</v>
      </c>
      <c r="E40" s="26" t="s">
        <v>18</v>
      </c>
      <c r="F40" s="26" t="s">
        <v>24</v>
      </c>
      <c r="G40" s="27">
        <v>365</v>
      </c>
      <c r="H40" s="27">
        <v>174</v>
      </c>
      <c r="I40" s="28">
        <v>0.47671232876712299</v>
      </c>
      <c r="J40" s="27">
        <v>1</v>
      </c>
      <c r="K40" s="29">
        <v>2183.8461538461502</v>
      </c>
      <c r="L40" s="32">
        <v>2183.8461538461502</v>
      </c>
      <c r="M40" s="27">
        <f t="shared" si="4"/>
        <v>354.06</v>
      </c>
      <c r="N40" s="52">
        <f t="shared" si="5"/>
        <v>59.01</v>
      </c>
    </row>
    <row r="41" spans="1:14" ht="15.75" x14ac:dyDescent="0.25">
      <c r="A41" s="25">
        <v>21</v>
      </c>
      <c r="B41" s="25">
        <v>250</v>
      </c>
      <c r="C41" s="26" t="s">
        <v>49</v>
      </c>
      <c r="D41" s="26" t="s">
        <v>17</v>
      </c>
      <c r="E41" s="26" t="s">
        <v>18</v>
      </c>
      <c r="F41" s="26" t="s">
        <v>50</v>
      </c>
      <c r="G41" s="27">
        <v>194</v>
      </c>
      <c r="H41" s="27">
        <v>140</v>
      </c>
      <c r="I41" s="28">
        <v>0.72164948453608302</v>
      </c>
      <c r="J41" s="27">
        <v>1</v>
      </c>
      <c r="K41" s="29">
        <v>1597.6923076923099</v>
      </c>
      <c r="L41" s="32">
        <v>1597.6923076923099</v>
      </c>
      <c r="M41" s="27">
        <f t="shared" si="4"/>
        <v>259.02999999999997</v>
      </c>
      <c r="N41" s="52">
        <f t="shared" si="5"/>
        <v>43.17</v>
      </c>
    </row>
    <row r="42" spans="1:14" ht="15.75" x14ac:dyDescent="0.25">
      <c r="A42" s="25">
        <v>22</v>
      </c>
      <c r="B42" s="25">
        <v>252</v>
      </c>
      <c r="C42" s="26" t="s">
        <v>51</v>
      </c>
      <c r="D42" s="26" t="s">
        <v>17</v>
      </c>
      <c r="E42" s="26" t="s">
        <v>18</v>
      </c>
      <c r="F42" s="26" t="s">
        <v>50</v>
      </c>
      <c r="G42" s="27">
        <v>288</v>
      </c>
      <c r="H42" s="27">
        <v>190</v>
      </c>
      <c r="I42" s="28">
        <v>0.65972222222222199</v>
      </c>
      <c r="J42" s="27">
        <v>1</v>
      </c>
      <c r="K42" s="29">
        <v>1467.23076923077</v>
      </c>
      <c r="L42" s="32">
        <v>1467.23076923077</v>
      </c>
      <c r="M42" s="27">
        <f t="shared" si="4"/>
        <v>237.88</v>
      </c>
      <c r="N42" s="52">
        <f t="shared" si="5"/>
        <v>39.65</v>
      </c>
    </row>
    <row r="43" spans="1:14" ht="15.75" x14ac:dyDescent="0.25">
      <c r="A43" s="25">
        <v>23</v>
      </c>
      <c r="B43" s="25">
        <v>254</v>
      </c>
      <c r="C43" s="26" t="s">
        <v>52</v>
      </c>
      <c r="D43" s="26" t="s">
        <v>17</v>
      </c>
      <c r="E43" s="26" t="s">
        <v>18</v>
      </c>
      <c r="F43" s="26" t="s">
        <v>50</v>
      </c>
      <c r="G43" s="27">
        <v>2111</v>
      </c>
      <c r="H43" s="27">
        <v>958</v>
      </c>
      <c r="I43" s="28">
        <v>0.45381335859782101</v>
      </c>
      <c r="J43" s="27">
        <v>1</v>
      </c>
      <c r="K43" s="29">
        <v>12068</v>
      </c>
      <c r="L43" s="32">
        <v>12068</v>
      </c>
      <c r="M43" s="27">
        <f t="shared" si="4"/>
        <v>1956.54</v>
      </c>
      <c r="N43" s="52">
        <f t="shared" si="5"/>
        <v>326.08999999999997</v>
      </c>
    </row>
    <row r="44" spans="1:14" ht="15.75" x14ac:dyDescent="0.25">
      <c r="A44" s="25">
        <v>24</v>
      </c>
      <c r="B44" s="25">
        <v>255</v>
      </c>
      <c r="C44" s="26" t="s">
        <v>53</v>
      </c>
      <c r="D44" s="26" t="s">
        <v>17</v>
      </c>
      <c r="E44" s="26" t="s">
        <v>18</v>
      </c>
      <c r="F44" s="26" t="s">
        <v>50</v>
      </c>
      <c r="G44" s="27">
        <v>230</v>
      </c>
      <c r="H44" s="27">
        <v>95</v>
      </c>
      <c r="I44" s="28">
        <v>0.41304347826087001</v>
      </c>
      <c r="J44" s="27">
        <v>0</v>
      </c>
      <c r="K44" s="29">
        <v>1685.0769230769199</v>
      </c>
      <c r="L44" s="32">
        <v>0</v>
      </c>
      <c r="M44" s="27">
        <f t="shared" si="4"/>
        <v>0</v>
      </c>
      <c r="N44" s="52">
        <f t="shared" si="5"/>
        <v>0</v>
      </c>
    </row>
    <row r="45" spans="1:14" ht="15.75" x14ac:dyDescent="0.25">
      <c r="A45" s="25">
        <v>25</v>
      </c>
      <c r="B45" s="25">
        <v>256</v>
      </c>
      <c r="C45" s="26" t="s">
        <v>54</v>
      </c>
      <c r="D45" s="26" t="s">
        <v>17</v>
      </c>
      <c r="E45" s="26" t="s">
        <v>18</v>
      </c>
      <c r="F45" s="26" t="s">
        <v>50</v>
      </c>
      <c r="G45" s="27">
        <v>122</v>
      </c>
      <c r="H45" s="27">
        <v>20</v>
      </c>
      <c r="I45" s="28">
        <v>0.16393442622950799</v>
      </c>
      <c r="J45" s="27">
        <v>0</v>
      </c>
      <c r="K45" s="29">
        <v>1176.76923076923</v>
      </c>
      <c r="L45" s="32">
        <v>0</v>
      </c>
      <c r="M45" s="27">
        <f t="shared" si="4"/>
        <v>0</v>
      </c>
      <c r="N45" s="52">
        <f t="shared" si="5"/>
        <v>0</v>
      </c>
    </row>
    <row r="46" spans="1:14" ht="15.75" x14ac:dyDescent="0.25">
      <c r="A46" s="25">
        <v>26</v>
      </c>
      <c r="B46" s="25">
        <v>265</v>
      </c>
      <c r="C46" s="26" t="s">
        <v>55</v>
      </c>
      <c r="D46" s="26" t="s">
        <v>17</v>
      </c>
      <c r="E46" s="26" t="s">
        <v>38</v>
      </c>
      <c r="F46" s="26" t="s">
        <v>45</v>
      </c>
      <c r="G46" s="27">
        <v>165</v>
      </c>
      <c r="H46" s="27">
        <v>3</v>
      </c>
      <c r="I46" s="28">
        <v>1.8181818181818198E-2</v>
      </c>
      <c r="J46" s="27">
        <v>0</v>
      </c>
      <c r="K46" s="29">
        <v>1259.38461538462</v>
      </c>
      <c r="L46" s="32">
        <v>0</v>
      </c>
      <c r="M46" s="27">
        <f t="shared" si="4"/>
        <v>0</v>
      </c>
      <c r="N46" s="52">
        <f t="shared" si="5"/>
        <v>0</v>
      </c>
    </row>
    <row r="47" spans="1:14" ht="15.75" x14ac:dyDescent="0.25">
      <c r="A47" s="25">
        <v>27</v>
      </c>
      <c r="B47" s="25">
        <v>266</v>
      </c>
      <c r="C47" s="26" t="s">
        <v>56</v>
      </c>
      <c r="D47" s="26" t="s">
        <v>17</v>
      </c>
      <c r="E47" s="26" t="s">
        <v>38</v>
      </c>
      <c r="F47" s="26" t="s">
        <v>45</v>
      </c>
      <c r="G47" s="27">
        <v>436</v>
      </c>
      <c r="H47" s="27">
        <v>300</v>
      </c>
      <c r="I47" s="28">
        <v>0.68807339449541305</v>
      </c>
      <c r="J47" s="27">
        <v>1</v>
      </c>
      <c r="K47" s="29">
        <v>2849.23076923077</v>
      </c>
      <c r="L47" s="32">
        <v>2849.23076923077</v>
      </c>
      <c r="M47" s="27">
        <f t="shared" si="4"/>
        <v>461.94</v>
      </c>
      <c r="N47" s="52">
        <f t="shared" si="5"/>
        <v>76.989999999999995</v>
      </c>
    </row>
    <row r="48" spans="1:14" ht="15.75" x14ac:dyDescent="0.25">
      <c r="A48" s="25">
        <v>28</v>
      </c>
      <c r="B48" s="25">
        <v>267</v>
      </c>
      <c r="C48" s="26" t="s">
        <v>57</v>
      </c>
      <c r="D48" s="26" t="s">
        <v>17</v>
      </c>
      <c r="E48" s="26" t="s">
        <v>38</v>
      </c>
      <c r="F48" s="26" t="s">
        <v>45</v>
      </c>
      <c r="G48" s="27">
        <v>173</v>
      </c>
      <c r="H48" s="27">
        <v>113</v>
      </c>
      <c r="I48" s="28">
        <v>0.65317919075144504</v>
      </c>
      <c r="J48" s="27">
        <v>1</v>
      </c>
      <c r="K48" s="29">
        <v>1050.8461538461499</v>
      </c>
      <c r="L48" s="32">
        <v>1050.8461538461499</v>
      </c>
      <c r="M48" s="27">
        <f t="shared" si="4"/>
        <v>170.37</v>
      </c>
      <c r="N48" s="52">
        <f t="shared" si="5"/>
        <v>28.4</v>
      </c>
    </row>
    <row r="49" spans="1:14" ht="15.75" x14ac:dyDescent="0.25">
      <c r="A49" s="25">
        <v>29</v>
      </c>
      <c r="B49" s="25">
        <v>269</v>
      </c>
      <c r="C49" s="26" t="s">
        <v>58</v>
      </c>
      <c r="D49" s="26" t="s">
        <v>17</v>
      </c>
      <c r="E49" s="26" t="s">
        <v>38</v>
      </c>
      <c r="F49" s="26" t="s">
        <v>45</v>
      </c>
      <c r="G49" s="27">
        <v>158</v>
      </c>
      <c r="H49" s="27">
        <v>103</v>
      </c>
      <c r="I49" s="28">
        <v>0.651898734177215</v>
      </c>
      <c r="J49" s="27">
        <v>1</v>
      </c>
      <c r="K49" s="29">
        <v>1385.3076923076901</v>
      </c>
      <c r="L49" s="32">
        <v>1385.3076923076901</v>
      </c>
      <c r="M49" s="27">
        <f t="shared" si="4"/>
        <v>224.6</v>
      </c>
      <c r="N49" s="52">
        <f t="shared" si="5"/>
        <v>37.43</v>
      </c>
    </row>
    <row r="50" spans="1:14" ht="15.75" x14ac:dyDescent="0.25">
      <c r="A50" s="25">
        <v>30</v>
      </c>
      <c r="B50" s="25">
        <v>270</v>
      </c>
      <c r="C50" s="26" t="s">
        <v>59</v>
      </c>
      <c r="D50" s="26" t="s">
        <v>17</v>
      </c>
      <c r="E50" s="26" t="s">
        <v>38</v>
      </c>
      <c r="F50" s="26" t="s">
        <v>45</v>
      </c>
      <c r="G50" s="27">
        <v>306</v>
      </c>
      <c r="H50" s="27">
        <v>219</v>
      </c>
      <c r="I50" s="28">
        <v>0.71568627450980404</v>
      </c>
      <c r="J50" s="27">
        <v>1</v>
      </c>
      <c r="K50" s="29">
        <v>2002.23076923077</v>
      </c>
      <c r="L50" s="32">
        <v>2002.23076923077</v>
      </c>
      <c r="M50" s="27">
        <f t="shared" si="4"/>
        <v>324.61</v>
      </c>
      <c r="N50" s="52">
        <f t="shared" si="5"/>
        <v>54.1</v>
      </c>
    </row>
    <row r="51" spans="1:14" ht="15.75" x14ac:dyDescent="0.25">
      <c r="A51" s="25">
        <v>31</v>
      </c>
      <c r="B51" s="25">
        <v>271</v>
      </c>
      <c r="C51" s="26" t="s">
        <v>60</v>
      </c>
      <c r="D51" s="26" t="s">
        <v>17</v>
      </c>
      <c r="E51" s="26" t="s">
        <v>38</v>
      </c>
      <c r="F51" s="26" t="s">
        <v>45</v>
      </c>
      <c r="G51" s="27">
        <v>303</v>
      </c>
      <c r="H51" s="27">
        <v>206</v>
      </c>
      <c r="I51" s="28">
        <v>0.67986798679867999</v>
      </c>
      <c r="J51" s="27">
        <v>1</v>
      </c>
      <c r="K51" s="29">
        <v>1885.4615384615399</v>
      </c>
      <c r="L51" s="32">
        <v>1885.4615384615399</v>
      </c>
      <c r="M51" s="27">
        <f t="shared" si="4"/>
        <v>305.68</v>
      </c>
      <c r="N51" s="52">
        <f t="shared" si="5"/>
        <v>50.95</v>
      </c>
    </row>
    <row r="52" spans="1:14" ht="15.75" x14ac:dyDescent="0.25">
      <c r="A52" s="25">
        <v>32</v>
      </c>
      <c r="B52" s="25">
        <v>272</v>
      </c>
      <c r="C52" s="26" t="s">
        <v>61</v>
      </c>
      <c r="D52" s="26" t="s">
        <v>17</v>
      </c>
      <c r="E52" s="26" t="s">
        <v>38</v>
      </c>
      <c r="F52" s="26" t="s">
        <v>45</v>
      </c>
      <c r="G52" s="27">
        <v>437</v>
      </c>
      <c r="H52" s="27">
        <v>11</v>
      </c>
      <c r="I52" s="28">
        <v>2.5171624713958798E-2</v>
      </c>
      <c r="J52" s="27">
        <v>0</v>
      </c>
      <c r="K52" s="29">
        <v>2449.1538461538498</v>
      </c>
      <c r="L52" s="32">
        <v>0</v>
      </c>
      <c r="M52" s="27">
        <f t="shared" si="4"/>
        <v>0</v>
      </c>
      <c r="N52" s="52">
        <f t="shared" si="5"/>
        <v>0</v>
      </c>
    </row>
    <row r="53" spans="1:14" ht="15.75" x14ac:dyDescent="0.25">
      <c r="A53" s="25">
        <v>33</v>
      </c>
      <c r="B53" s="25">
        <v>279</v>
      </c>
      <c r="C53" s="26" t="s">
        <v>62</v>
      </c>
      <c r="D53" s="26" t="s">
        <v>17</v>
      </c>
      <c r="E53" s="26" t="s">
        <v>38</v>
      </c>
      <c r="F53" s="26" t="s">
        <v>63</v>
      </c>
      <c r="G53" s="27">
        <v>1070</v>
      </c>
      <c r="H53" s="27">
        <v>548</v>
      </c>
      <c r="I53" s="28">
        <v>0.51214953271027996</v>
      </c>
      <c r="J53" s="27">
        <v>1</v>
      </c>
      <c r="K53" s="29">
        <v>5708.2307692307704</v>
      </c>
      <c r="L53" s="32">
        <v>5708.2307692307704</v>
      </c>
      <c r="M53" s="27">
        <f t="shared" si="4"/>
        <v>925.46</v>
      </c>
      <c r="N53" s="52">
        <f t="shared" si="5"/>
        <v>154.24</v>
      </c>
    </row>
    <row r="54" spans="1:14" ht="15.75" x14ac:dyDescent="0.25">
      <c r="A54" s="25">
        <v>34</v>
      </c>
      <c r="B54" s="25">
        <v>568</v>
      </c>
      <c r="C54" s="26" t="s">
        <v>65</v>
      </c>
      <c r="D54" s="26" t="s">
        <v>17</v>
      </c>
      <c r="E54" s="26" t="s">
        <v>18</v>
      </c>
      <c r="F54" s="26" t="s">
        <v>29</v>
      </c>
      <c r="G54" s="27">
        <v>463</v>
      </c>
      <c r="H54" s="27">
        <v>340</v>
      </c>
      <c r="I54" s="28">
        <v>0.73434125269978401</v>
      </c>
      <c r="J54" s="27">
        <v>1</v>
      </c>
      <c r="K54" s="29">
        <v>3048.23076923077</v>
      </c>
      <c r="L54" s="32">
        <v>3048.23076923077</v>
      </c>
      <c r="M54" s="27">
        <f t="shared" ref="M54:M55" si="6">ROUND((L54*$M$16)/2,2)</f>
        <v>494.2</v>
      </c>
      <c r="N54" s="52">
        <f t="shared" ref="N54:N55" si="7">ROUND(M54/6,2)</f>
        <v>82.37</v>
      </c>
    </row>
    <row r="55" spans="1:14" ht="15.75" x14ac:dyDescent="0.25">
      <c r="A55" s="25">
        <v>35</v>
      </c>
      <c r="B55" s="25">
        <v>569</v>
      </c>
      <c r="C55" s="26" t="s">
        <v>66</v>
      </c>
      <c r="D55" s="26" t="s">
        <v>17</v>
      </c>
      <c r="E55" s="26" t="s">
        <v>18</v>
      </c>
      <c r="F55" s="26" t="s">
        <v>19</v>
      </c>
      <c r="G55" s="27">
        <v>1736</v>
      </c>
      <c r="H55" s="27">
        <v>523</v>
      </c>
      <c r="I55" s="28">
        <v>0.30126728110599099</v>
      </c>
      <c r="J55" s="27">
        <v>0</v>
      </c>
      <c r="K55" s="29">
        <v>8521.2307692307695</v>
      </c>
      <c r="L55" s="32">
        <v>0</v>
      </c>
      <c r="M55" s="27">
        <f t="shared" si="6"/>
        <v>0</v>
      </c>
      <c r="N55" s="52">
        <f t="shared" si="7"/>
        <v>0</v>
      </c>
    </row>
    <row r="56" spans="1:14" ht="15.75" x14ac:dyDescent="0.25">
      <c r="A56" s="25">
        <v>36</v>
      </c>
      <c r="B56" s="25">
        <v>610</v>
      </c>
      <c r="C56" s="26" t="s">
        <v>67</v>
      </c>
      <c r="D56" s="26" t="s">
        <v>17</v>
      </c>
      <c r="E56" s="26" t="s">
        <v>38</v>
      </c>
      <c r="F56" s="26" t="s">
        <v>39</v>
      </c>
      <c r="G56" s="27">
        <v>802</v>
      </c>
      <c r="H56" s="27">
        <v>464</v>
      </c>
      <c r="I56" s="28">
        <v>0.57855361596010002</v>
      </c>
      <c r="J56" s="27">
        <v>1</v>
      </c>
      <c r="K56" s="29">
        <v>2596.3076923076901</v>
      </c>
      <c r="L56" s="32">
        <v>2596.3076923076901</v>
      </c>
      <c r="M56" s="27">
        <f>ROUND((L56*$M$16)/2,2)</f>
        <v>420.93</v>
      </c>
      <c r="N56" s="52">
        <f>ROUND(M56/6,2)</f>
        <v>70.16</v>
      </c>
    </row>
    <row r="57" spans="1:14" ht="15.75" x14ac:dyDescent="0.25">
      <c r="A57" s="25">
        <v>37</v>
      </c>
      <c r="B57" s="25">
        <v>4233</v>
      </c>
      <c r="C57" s="26" t="s">
        <v>68</v>
      </c>
      <c r="D57" s="26" t="s">
        <v>17</v>
      </c>
      <c r="E57" s="26" t="s">
        <v>38</v>
      </c>
      <c r="F57" s="26" t="s">
        <v>43</v>
      </c>
      <c r="G57" s="27">
        <v>348</v>
      </c>
      <c r="H57" s="27">
        <v>6</v>
      </c>
      <c r="I57" s="28">
        <v>1.72413793103448E-2</v>
      </c>
      <c r="J57" s="27">
        <v>0</v>
      </c>
      <c r="K57" s="29">
        <v>1968.4615384615399</v>
      </c>
      <c r="L57" s="32">
        <v>0</v>
      </c>
      <c r="M57" s="27">
        <f>ROUND((L57*$M$16)/2,2)</f>
        <v>0</v>
      </c>
      <c r="N57" s="52">
        <f>ROUND(M57/6,2)</f>
        <v>0</v>
      </c>
    </row>
    <row r="58" spans="1:14" ht="15.75" x14ac:dyDescent="0.25">
      <c r="A58" s="25">
        <v>38</v>
      </c>
      <c r="B58" s="25">
        <v>4394</v>
      </c>
      <c r="C58" s="26" t="s">
        <v>64</v>
      </c>
      <c r="D58" s="26" t="s">
        <v>17</v>
      </c>
      <c r="E58" s="26" t="s">
        <v>18</v>
      </c>
      <c r="F58" s="26" t="s">
        <v>19</v>
      </c>
      <c r="G58" s="27">
        <v>819</v>
      </c>
      <c r="H58" s="27">
        <v>140</v>
      </c>
      <c r="I58" s="28">
        <v>0.170940170940171</v>
      </c>
      <c r="J58" s="27">
        <v>0</v>
      </c>
      <c r="K58" s="29">
        <v>5101</v>
      </c>
      <c r="L58" s="32">
        <v>0</v>
      </c>
      <c r="M58" s="27">
        <f t="shared" ref="M58:M59" si="8">ROUND((L58*$M$16)/2,2)</f>
        <v>0</v>
      </c>
      <c r="N58" s="52">
        <f t="shared" ref="N58:N59" si="9">ROUND(M58/6,2)</f>
        <v>0</v>
      </c>
    </row>
    <row r="59" spans="1:14" ht="15.75" x14ac:dyDescent="0.25">
      <c r="A59" s="25">
        <v>39</v>
      </c>
      <c r="B59" s="25">
        <v>4401</v>
      </c>
      <c r="C59" s="26" t="s">
        <v>69</v>
      </c>
      <c r="D59" s="26" t="s">
        <v>17</v>
      </c>
      <c r="E59" s="26" t="s">
        <v>38</v>
      </c>
      <c r="F59" s="26" t="s">
        <v>63</v>
      </c>
      <c r="G59" s="27">
        <v>286</v>
      </c>
      <c r="H59" s="27">
        <v>166</v>
      </c>
      <c r="I59" s="28">
        <v>0.58041958041957997</v>
      </c>
      <c r="J59" s="27">
        <v>1</v>
      </c>
      <c r="K59" s="29">
        <v>1429.23076923077</v>
      </c>
      <c r="L59" s="32">
        <v>1429.23076923077</v>
      </c>
      <c r="M59" s="27">
        <f t="shared" si="8"/>
        <v>231.72</v>
      </c>
      <c r="N59" s="52">
        <f t="shared" si="9"/>
        <v>38.619999999999997</v>
      </c>
    </row>
    <row r="60" spans="1:14" ht="15.75" x14ac:dyDescent="0.25">
      <c r="A60" s="25">
        <v>40</v>
      </c>
      <c r="B60" s="25">
        <v>4428</v>
      </c>
      <c r="C60" s="26" t="s">
        <v>71</v>
      </c>
      <c r="D60" s="26" t="s">
        <v>17</v>
      </c>
      <c r="E60" s="26" t="s">
        <v>38</v>
      </c>
      <c r="F60" s="26" t="s">
        <v>39</v>
      </c>
      <c r="G60" s="27">
        <v>16</v>
      </c>
      <c r="H60" s="27">
        <v>7</v>
      </c>
      <c r="I60" s="28">
        <v>0.4375</v>
      </c>
      <c r="J60" s="27">
        <v>0</v>
      </c>
      <c r="K60" s="29">
        <v>4237.6923076923104</v>
      </c>
      <c r="L60" s="32">
        <v>0</v>
      </c>
      <c r="M60" s="27">
        <f t="shared" ref="M60:M61" si="10">ROUND((L60*$M$16)/2,2)</f>
        <v>0</v>
      </c>
      <c r="N60" s="52">
        <f t="shared" ref="N60:N61" si="11">ROUND(M60/6,2)</f>
        <v>0</v>
      </c>
    </row>
    <row r="61" spans="1:14" ht="15.75" x14ac:dyDescent="0.25">
      <c r="A61" s="25">
        <v>41</v>
      </c>
      <c r="B61" s="25">
        <v>4429</v>
      </c>
      <c r="C61" s="26" t="s">
        <v>64</v>
      </c>
      <c r="D61" s="26" t="s">
        <v>17</v>
      </c>
      <c r="E61" s="26" t="s">
        <v>18</v>
      </c>
      <c r="F61" s="26" t="s">
        <v>19</v>
      </c>
      <c r="G61" s="27">
        <v>1361</v>
      </c>
      <c r="H61" s="27">
        <v>390</v>
      </c>
      <c r="I61" s="28">
        <v>0.28655400440852302</v>
      </c>
      <c r="J61" s="27">
        <v>0</v>
      </c>
      <c r="K61" s="29">
        <v>6676.5384615384601</v>
      </c>
      <c r="L61" s="32">
        <v>0</v>
      </c>
      <c r="M61" s="27">
        <f t="shared" si="10"/>
        <v>0</v>
      </c>
      <c r="N61" s="52">
        <f t="shared" si="11"/>
        <v>0</v>
      </c>
    </row>
    <row r="62" spans="1:14" ht="15.75" x14ac:dyDescent="0.25">
      <c r="A62" s="25">
        <v>42</v>
      </c>
      <c r="B62" s="25">
        <v>4436</v>
      </c>
      <c r="C62" s="26" t="s">
        <v>64</v>
      </c>
      <c r="D62" s="26" t="s">
        <v>17</v>
      </c>
      <c r="E62" s="26" t="s">
        <v>18</v>
      </c>
      <c r="F62" s="26" t="s">
        <v>19</v>
      </c>
      <c r="G62" s="27">
        <v>3010</v>
      </c>
      <c r="H62" s="27">
        <v>997</v>
      </c>
      <c r="I62" s="28">
        <v>0.33122923588039899</v>
      </c>
      <c r="J62" s="27">
        <v>0</v>
      </c>
      <c r="K62" s="29">
        <v>11556</v>
      </c>
      <c r="L62" s="32">
        <v>0</v>
      </c>
      <c r="M62" s="27">
        <f>ROUND((L62*$M$16)/2,2)</f>
        <v>0</v>
      </c>
      <c r="N62" s="52">
        <f>ROUND(M62/6,2)</f>
        <v>0</v>
      </c>
    </row>
    <row r="63" spans="1:14" ht="15.75" x14ac:dyDescent="0.25">
      <c r="A63" s="25">
        <v>43</v>
      </c>
      <c r="B63" s="25">
        <v>4463</v>
      </c>
      <c r="C63" s="26" t="s">
        <v>72</v>
      </c>
      <c r="D63" s="26" t="s">
        <v>17</v>
      </c>
      <c r="E63" s="26" t="s">
        <v>38</v>
      </c>
      <c r="F63" s="26" t="s">
        <v>63</v>
      </c>
      <c r="G63" s="27">
        <v>249</v>
      </c>
      <c r="H63" s="27">
        <v>108</v>
      </c>
      <c r="I63" s="28">
        <v>0.43373493975903599</v>
      </c>
      <c r="J63" s="27">
        <v>0</v>
      </c>
      <c r="K63" s="29">
        <v>1355.9230769230801</v>
      </c>
      <c r="L63" s="32">
        <v>0</v>
      </c>
      <c r="M63" s="27">
        <f>ROUND((L63*$M$16)/2,2)</f>
        <v>0</v>
      </c>
      <c r="N63" s="52">
        <f>ROUND(M63/6,2)</f>
        <v>0</v>
      </c>
    </row>
    <row r="64" spans="1:14" ht="15.75" x14ac:dyDescent="0.25">
      <c r="A64" s="25">
        <v>44</v>
      </c>
      <c r="B64" s="25">
        <v>4477</v>
      </c>
      <c r="C64" s="26" t="s">
        <v>73</v>
      </c>
      <c r="D64" s="26" t="s">
        <v>17</v>
      </c>
      <c r="E64" s="26" t="s">
        <v>18</v>
      </c>
      <c r="F64" s="26" t="s">
        <v>24</v>
      </c>
      <c r="G64" s="27">
        <v>1240</v>
      </c>
      <c r="H64" s="27">
        <v>782</v>
      </c>
      <c r="I64" s="28">
        <v>0.630645161290323</v>
      </c>
      <c r="J64" s="27">
        <v>1</v>
      </c>
      <c r="K64" s="29">
        <v>4360.0769230769201</v>
      </c>
      <c r="L64" s="32">
        <v>4360.0769230769201</v>
      </c>
      <c r="M64" s="27">
        <f t="shared" ref="M64:M65" si="12">ROUND((L64*$M$16)/2,2)</f>
        <v>706.88</v>
      </c>
      <c r="N64" s="52">
        <f t="shared" ref="N64:N65" si="13">ROUND(M64/6,2)</f>
        <v>117.81</v>
      </c>
    </row>
    <row r="65" spans="1:14" ht="15.75" x14ac:dyDescent="0.25">
      <c r="A65" s="25">
        <v>45</v>
      </c>
      <c r="B65" s="25">
        <v>4479</v>
      </c>
      <c r="C65" s="26" t="s">
        <v>74</v>
      </c>
      <c r="D65" s="26" t="s">
        <v>17</v>
      </c>
      <c r="E65" s="26" t="s">
        <v>18</v>
      </c>
      <c r="F65" s="26" t="s">
        <v>35</v>
      </c>
      <c r="G65" s="27">
        <v>235</v>
      </c>
      <c r="H65" s="27">
        <v>195</v>
      </c>
      <c r="I65" s="28">
        <v>0.82978723404255295</v>
      </c>
      <c r="J65" s="27">
        <v>2</v>
      </c>
      <c r="K65" s="29">
        <v>1189.4615384615399</v>
      </c>
      <c r="L65" s="32">
        <v>2378.9230769230799</v>
      </c>
      <c r="M65" s="27">
        <f t="shared" si="12"/>
        <v>385.69</v>
      </c>
      <c r="N65" s="52">
        <f t="shared" si="13"/>
        <v>64.28</v>
      </c>
    </row>
    <row r="66" spans="1:14" ht="15.75" x14ac:dyDescent="0.25">
      <c r="A66" s="25">
        <v>46</v>
      </c>
      <c r="B66" s="25">
        <v>4488</v>
      </c>
      <c r="C66" s="26" t="s">
        <v>75</v>
      </c>
      <c r="D66" s="26" t="s">
        <v>17</v>
      </c>
      <c r="E66" s="26" t="s">
        <v>18</v>
      </c>
      <c r="F66" s="26" t="s">
        <v>24</v>
      </c>
      <c r="G66" s="27">
        <v>526</v>
      </c>
      <c r="H66" s="27">
        <v>38</v>
      </c>
      <c r="I66" s="28">
        <v>7.2243346007604597E-2</v>
      </c>
      <c r="J66" s="27">
        <v>0</v>
      </c>
      <c r="K66" s="29">
        <v>3999.3076923076901</v>
      </c>
      <c r="L66" s="32">
        <v>0</v>
      </c>
      <c r="M66" s="27">
        <f t="shared" ref="M66:M70" si="14">ROUND((L66*$M$16)/2,2)</f>
        <v>0</v>
      </c>
      <c r="N66" s="52">
        <f t="shared" ref="N66:N70" si="15">ROUND(M66/6,2)</f>
        <v>0</v>
      </c>
    </row>
    <row r="67" spans="1:14" ht="15.75" x14ac:dyDescent="0.25">
      <c r="A67" s="25">
        <v>47</v>
      </c>
      <c r="B67" s="25">
        <v>4489</v>
      </c>
      <c r="C67" s="26" t="s">
        <v>76</v>
      </c>
      <c r="D67" s="26" t="s">
        <v>17</v>
      </c>
      <c r="E67" s="26" t="s">
        <v>18</v>
      </c>
      <c r="F67" s="26" t="s">
        <v>19</v>
      </c>
      <c r="G67" s="27">
        <v>1209</v>
      </c>
      <c r="H67" s="27">
        <v>633</v>
      </c>
      <c r="I67" s="28">
        <v>0.523573200992556</v>
      </c>
      <c r="J67" s="27">
        <v>1</v>
      </c>
      <c r="K67" s="29">
        <v>4828.8461538461497</v>
      </c>
      <c r="L67" s="32">
        <v>4828.8461538461497</v>
      </c>
      <c r="M67" s="27">
        <f t="shared" si="14"/>
        <v>782.88</v>
      </c>
      <c r="N67" s="52">
        <f t="shared" si="15"/>
        <v>130.47999999999999</v>
      </c>
    </row>
    <row r="68" spans="1:14" ht="15.75" x14ac:dyDescent="0.25">
      <c r="A68" s="25">
        <v>48</v>
      </c>
      <c r="B68" s="25">
        <v>4492</v>
      </c>
      <c r="C68" s="26" t="s">
        <v>77</v>
      </c>
      <c r="D68" s="26" t="s">
        <v>17</v>
      </c>
      <c r="E68" s="26" t="s">
        <v>38</v>
      </c>
      <c r="F68" s="26" t="s">
        <v>39</v>
      </c>
      <c r="G68" s="27">
        <v>94</v>
      </c>
      <c r="H68" s="27">
        <v>32</v>
      </c>
      <c r="I68" s="28">
        <v>0.340425531914894</v>
      </c>
      <c r="J68" s="27">
        <v>0</v>
      </c>
      <c r="K68" s="29">
        <v>742.538461538462</v>
      </c>
      <c r="L68" s="32">
        <v>0</v>
      </c>
      <c r="M68" s="27">
        <f t="shared" si="14"/>
        <v>0</v>
      </c>
      <c r="N68" s="52">
        <f t="shared" si="15"/>
        <v>0</v>
      </c>
    </row>
    <row r="69" spans="1:14" ht="15.75" x14ac:dyDescent="0.25">
      <c r="A69" s="25">
        <v>49</v>
      </c>
      <c r="B69" s="25">
        <v>4493</v>
      </c>
      <c r="C69" s="26" t="s">
        <v>78</v>
      </c>
      <c r="D69" s="26" t="s">
        <v>17</v>
      </c>
      <c r="E69" s="26" t="s">
        <v>38</v>
      </c>
      <c r="F69" s="26" t="s">
        <v>39</v>
      </c>
      <c r="G69" s="27">
        <v>284</v>
      </c>
      <c r="H69" s="27">
        <v>170</v>
      </c>
      <c r="I69" s="28">
        <v>0.59859154929577496</v>
      </c>
      <c r="J69" s="27">
        <v>1</v>
      </c>
      <c r="K69" s="29">
        <v>1679.5384615384601</v>
      </c>
      <c r="L69" s="32">
        <v>1679.5384615384601</v>
      </c>
      <c r="M69" s="27">
        <f t="shared" si="14"/>
        <v>272.3</v>
      </c>
      <c r="N69" s="52">
        <f t="shared" si="15"/>
        <v>45.38</v>
      </c>
    </row>
    <row r="70" spans="1:14" ht="15.75" x14ac:dyDescent="0.25">
      <c r="A70" s="25">
        <v>50</v>
      </c>
      <c r="B70" s="25">
        <v>4494</v>
      </c>
      <c r="C70" s="26" t="s">
        <v>79</v>
      </c>
      <c r="D70" s="26" t="s">
        <v>17</v>
      </c>
      <c r="E70" s="26" t="s">
        <v>38</v>
      </c>
      <c r="F70" s="26" t="s">
        <v>39</v>
      </c>
      <c r="G70" s="27">
        <v>271</v>
      </c>
      <c r="H70" s="27">
        <v>135</v>
      </c>
      <c r="I70" s="28">
        <v>0.49815498154981602</v>
      </c>
      <c r="J70" s="27">
        <v>1</v>
      </c>
      <c r="K70" s="29">
        <v>1603.4615384615399</v>
      </c>
      <c r="L70" s="32">
        <v>1603.4615384615399</v>
      </c>
      <c r="M70" s="27">
        <f t="shared" si="14"/>
        <v>259.95999999999998</v>
      </c>
      <c r="N70" s="52">
        <f t="shared" si="15"/>
        <v>43.33</v>
      </c>
    </row>
    <row r="71" spans="1:14" ht="15.75" x14ac:dyDescent="0.25">
      <c r="A71" s="25">
        <v>51</v>
      </c>
      <c r="B71" s="25">
        <v>4500</v>
      </c>
      <c r="C71" s="26" t="s">
        <v>64</v>
      </c>
      <c r="D71" s="26" t="s">
        <v>17</v>
      </c>
      <c r="E71" s="26" t="s">
        <v>18</v>
      </c>
      <c r="F71" s="26" t="s">
        <v>19</v>
      </c>
      <c r="G71" s="27">
        <v>376</v>
      </c>
      <c r="H71" s="27">
        <v>59</v>
      </c>
      <c r="I71" s="28">
        <v>0.15691489361702099</v>
      </c>
      <c r="J71" s="27">
        <v>0</v>
      </c>
      <c r="K71" s="29">
        <v>2778.3846153846198</v>
      </c>
      <c r="L71" s="32">
        <v>0</v>
      </c>
      <c r="M71" s="27">
        <f t="shared" ref="M71:M73" si="16">ROUND((L71*$M$16)/2,2)</f>
        <v>0</v>
      </c>
      <c r="N71" s="52">
        <f t="shared" ref="N71:N73" si="17">ROUND(M71/6,2)</f>
        <v>0</v>
      </c>
    </row>
    <row r="72" spans="1:14" ht="15.75" x14ac:dyDescent="0.25">
      <c r="A72" s="25">
        <v>52</v>
      </c>
      <c r="B72" s="25">
        <v>4519</v>
      </c>
      <c r="C72" s="26" t="s">
        <v>80</v>
      </c>
      <c r="D72" s="26" t="s">
        <v>17</v>
      </c>
      <c r="E72" s="26" t="s">
        <v>18</v>
      </c>
      <c r="F72" s="26" t="s">
        <v>50</v>
      </c>
      <c r="G72" s="27">
        <v>221</v>
      </c>
      <c r="H72" s="27">
        <v>113</v>
      </c>
      <c r="I72" s="28">
        <v>0.51131221719456998</v>
      </c>
      <c r="J72" s="27">
        <v>1</v>
      </c>
      <c r="K72" s="29">
        <v>1353.61538461538</v>
      </c>
      <c r="L72" s="32">
        <v>1353.61538461538</v>
      </c>
      <c r="M72" s="27">
        <f t="shared" si="16"/>
        <v>219.46</v>
      </c>
      <c r="N72" s="52">
        <f t="shared" si="17"/>
        <v>36.58</v>
      </c>
    </row>
    <row r="73" spans="1:14" ht="15.75" x14ac:dyDescent="0.25">
      <c r="A73" s="25">
        <v>53</v>
      </c>
      <c r="B73" s="25">
        <v>4520</v>
      </c>
      <c r="C73" s="26" t="s">
        <v>81</v>
      </c>
      <c r="D73" s="26" t="s">
        <v>17</v>
      </c>
      <c r="E73" s="26" t="s">
        <v>18</v>
      </c>
      <c r="F73" s="26" t="s">
        <v>50</v>
      </c>
      <c r="G73" s="27">
        <v>233</v>
      </c>
      <c r="H73" s="27">
        <v>142</v>
      </c>
      <c r="I73" s="28">
        <v>0.60944206008583701</v>
      </c>
      <c r="J73" s="27">
        <v>1</v>
      </c>
      <c r="K73" s="29">
        <v>1316.0769230769199</v>
      </c>
      <c r="L73" s="32">
        <v>1316.0769230769199</v>
      </c>
      <c r="M73" s="27">
        <f t="shared" si="16"/>
        <v>213.37</v>
      </c>
      <c r="N73" s="52">
        <f t="shared" si="17"/>
        <v>35.56</v>
      </c>
    </row>
    <row r="74" spans="1:14" ht="15.75" x14ac:dyDescent="0.25">
      <c r="A74" s="25">
        <v>54</v>
      </c>
      <c r="B74" s="25">
        <v>4536</v>
      </c>
      <c r="C74" s="26" t="s">
        <v>82</v>
      </c>
      <c r="D74" s="26" t="s">
        <v>17</v>
      </c>
      <c r="E74" s="26" t="s">
        <v>18</v>
      </c>
      <c r="F74" s="26" t="s">
        <v>35</v>
      </c>
      <c r="G74" s="27">
        <v>2959</v>
      </c>
      <c r="H74" s="27">
        <v>513</v>
      </c>
      <c r="I74" s="28">
        <v>0.17336938154782</v>
      </c>
      <c r="J74" s="27">
        <v>0</v>
      </c>
      <c r="K74" s="29">
        <v>13366.461538461501</v>
      </c>
      <c r="L74" s="32">
        <v>0</v>
      </c>
      <c r="M74" s="27">
        <f t="shared" ref="M74:M76" si="18">ROUND((L74*$M$16)/2,2)</f>
        <v>0</v>
      </c>
      <c r="N74" s="52">
        <f t="shared" ref="N74:N76" si="19">ROUND(M74/6,2)</f>
        <v>0</v>
      </c>
    </row>
    <row r="75" spans="1:14" ht="15.75" x14ac:dyDescent="0.25">
      <c r="A75" s="25">
        <v>55</v>
      </c>
      <c r="B75" s="25">
        <v>4541</v>
      </c>
      <c r="C75" s="26" t="s">
        <v>83</v>
      </c>
      <c r="D75" s="26" t="s">
        <v>17</v>
      </c>
      <c r="E75" s="26" t="s">
        <v>18</v>
      </c>
      <c r="F75" s="26" t="s">
        <v>19</v>
      </c>
      <c r="G75" s="27">
        <v>5049</v>
      </c>
      <c r="H75" s="27">
        <v>2596</v>
      </c>
      <c r="I75" s="28">
        <v>0.51416122004357301</v>
      </c>
      <c r="J75" s="27">
        <v>1</v>
      </c>
      <c r="K75" s="29">
        <v>20016.307692307699</v>
      </c>
      <c r="L75" s="32">
        <v>20016.307692307699</v>
      </c>
      <c r="M75" s="27">
        <f t="shared" si="18"/>
        <v>3245.17</v>
      </c>
      <c r="N75" s="52">
        <f t="shared" si="19"/>
        <v>540.86</v>
      </c>
    </row>
    <row r="76" spans="1:14" ht="15.75" x14ac:dyDescent="0.25">
      <c r="A76" s="25">
        <v>56</v>
      </c>
      <c r="B76" s="25">
        <v>4543</v>
      </c>
      <c r="C76" s="26" t="s">
        <v>84</v>
      </c>
      <c r="D76" s="26" t="s">
        <v>17</v>
      </c>
      <c r="E76" s="26" t="s">
        <v>18</v>
      </c>
      <c r="F76" s="26" t="s">
        <v>19</v>
      </c>
      <c r="G76" s="27">
        <v>222</v>
      </c>
      <c r="H76" s="27">
        <v>57</v>
      </c>
      <c r="I76" s="28">
        <v>0.25675675675675702</v>
      </c>
      <c r="J76" s="27">
        <v>0</v>
      </c>
      <c r="K76" s="29">
        <v>2098.6923076923099</v>
      </c>
      <c r="L76" s="32">
        <v>0</v>
      </c>
      <c r="M76" s="27">
        <f t="shared" si="18"/>
        <v>0</v>
      </c>
      <c r="N76" s="52">
        <f t="shared" si="19"/>
        <v>0</v>
      </c>
    </row>
    <row r="77" spans="1:14" ht="15.75" x14ac:dyDescent="0.25">
      <c r="A77" s="25">
        <v>57</v>
      </c>
      <c r="B77" s="25">
        <v>4574</v>
      </c>
      <c r="C77" s="26" t="s">
        <v>85</v>
      </c>
      <c r="D77" s="26" t="s">
        <v>17</v>
      </c>
      <c r="E77" s="26" t="s">
        <v>18</v>
      </c>
      <c r="F77" s="26" t="s">
        <v>19</v>
      </c>
      <c r="G77" s="27">
        <v>1305</v>
      </c>
      <c r="H77" s="27">
        <v>95</v>
      </c>
      <c r="I77" s="28">
        <v>7.2796934865900401E-2</v>
      </c>
      <c r="J77" s="27">
        <v>0</v>
      </c>
      <c r="K77" s="29">
        <v>7831.4615384615399</v>
      </c>
      <c r="L77" s="32">
        <v>0</v>
      </c>
      <c r="M77" s="27">
        <f t="shared" ref="M77:M78" si="20">ROUND((L77*$M$16)/2,2)</f>
        <v>0</v>
      </c>
      <c r="N77" s="52">
        <f t="shared" ref="N77:N78" si="21">ROUND(M77/6,2)</f>
        <v>0</v>
      </c>
    </row>
    <row r="78" spans="1:14" ht="15.75" x14ac:dyDescent="0.25">
      <c r="A78" s="25">
        <v>58</v>
      </c>
      <c r="B78" s="25">
        <v>4577</v>
      </c>
      <c r="C78" s="26" t="s">
        <v>147</v>
      </c>
      <c r="D78" s="26" t="s">
        <v>17</v>
      </c>
      <c r="E78" s="26" t="s">
        <v>18</v>
      </c>
      <c r="F78" s="26" t="s">
        <v>19</v>
      </c>
      <c r="G78" s="27">
        <v>2017</v>
      </c>
      <c r="H78" s="27">
        <v>722</v>
      </c>
      <c r="I78" s="28">
        <v>0.35795736241943499</v>
      </c>
      <c r="J78" s="27">
        <v>0</v>
      </c>
      <c r="K78" s="29">
        <v>13989.7692307692</v>
      </c>
      <c r="L78" s="32">
        <v>0</v>
      </c>
      <c r="M78" s="27">
        <f t="shared" si="20"/>
        <v>0</v>
      </c>
      <c r="N78" s="52">
        <f t="shared" si="21"/>
        <v>0</v>
      </c>
    </row>
    <row r="79" spans="1:14" ht="15.75" x14ac:dyDescent="0.25">
      <c r="A79" s="25">
        <v>59</v>
      </c>
      <c r="B79" s="25">
        <v>4607</v>
      </c>
      <c r="C79" s="26" t="s">
        <v>86</v>
      </c>
      <c r="D79" s="26" t="s">
        <v>17</v>
      </c>
      <c r="E79" s="26" t="s">
        <v>18</v>
      </c>
      <c r="F79" s="26" t="s">
        <v>19</v>
      </c>
      <c r="G79" s="27">
        <v>102</v>
      </c>
      <c r="H79" s="27">
        <v>64</v>
      </c>
      <c r="I79" s="28">
        <v>0.62745098039215697</v>
      </c>
      <c r="J79" s="27">
        <v>1</v>
      </c>
      <c r="K79" s="29">
        <v>800.538461538462</v>
      </c>
      <c r="L79" s="32">
        <v>800.538461538462</v>
      </c>
      <c r="M79" s="27">
        <f>ROUND((L79*$M$16)/2,2)</f>
        <v>129.79</v>
      </c>
      <c r="N79" s="52">
        <f>ROUND(M79/6,2)</f>
        <v>21.63</v>
      </c>
    </row>
    <row r="80" spans="1:14" ht="15.75" x14ac:dyDescent="0.25">
      <c r="A80" s="25">
        <v>60</v>
      </c>
      <c r="B80" s="25">
        <v>4624</v>
      </c>
      <c r="C80" s="26" t="s">
        <v>87</v>
      </c>
      <c r="D80" s="26" t="s">
        <v>17</v>
      </c>
      <c r="E80" s="26" t="s">
        <v>18</v>
      </c>
      <c r="F80" s="26" t="s">
        <v>19</v>
      </c>
      <c r="G80" s="27">
        <v>537</v>
      </c>
      <c r="H80" s="27">
        <v>300</v>
      </c>
      <c r="I80" s="28">
        <v>0.55865921787709505</v>
      </c>
      <c r="J80" s="27">
        <v>1</v>
      </c>
      <c r="K80" s="29">
        <v>4987.2307692307704</v>
      </c>
      <c r="L80" s="32">
        <v>4987.2307692307704</v>
      </c>
      <c r="M80" s="27">
        <f>ROUND((L80*$M$16)/2,2)</f>
        <v>808.56</v>
      </c>
      <c r="N80" s="52">
        <f>ROUND(M80/6,2)</f>
        <v>134.76</v>
      </c>
    </row>
    <row r="81" spans="1:14" ht="15.75" x14ac:dyDescent="0.25">
      <c r="A81" s="25">
        <v>61</v>
      </c>
      <c r="B81" s="25">
        <v>4646</v>
      </c>
      <c r="C81" s="26" t="s">
        <v>88</v>
      </c>
      <c r="D81" s="26" t="s">
        <v>17</v>
      </c>
      <c r="E81" s="26" t="s">
        <v>18</v>
      </c>
      <c r="F81" s="26" t="s">
        <v>19</v>
      </c>
      <c r="G81" s="27">
        <v>2028</v>
      </c>
      <c r="H81" s="27">
        <v>287</v>
      </c>
      <c r="I81" s="28">
        <v>0.14151873767258399</v>
      </c>
      <c r="J81" s="27">
        <v>0</v>
      </c>
      <c r="K81" s="29">
        <v>8597</v>
      </c>
      <c r="L81" s="32">
        <v>0</v>
      </c>
      <c r="M81" s="27">
        <f t="shared" ref="M81:M82" si="22">ROUND((L81*$M$16)/2,2)</f>
        <v>0</v>
      </c>
      <c r="N81" s="52">
        <f t="shared" ref="N81:N82" si="23">ROUND(M81/6,2)</f>
        <v>0</v>
      </c>
    </row>
    <row r="82" spans="1:14" ht="15.75" x14ac:dyDescent="0.25">
      <c r="A82" s="25">
        <v>62</v>
      </c>
      <c r="B82" s="25">
        <v>4656</v>
      </c>
      <c r="C82" s="26" t="s">
        <v>148</v>
      </c>
      <c r="D82" s="26" t="s">
        <v>17</v>
      </c>
      <c r="E82" s="26" t="s">
        <v>18</v>
      </c>
      <c r="F82" s="26" t="s">
        <v>19</v>
      </c>
      <c r="G82" s="27">
        <v>548</v>
      </c>
      <c r="H82" s="27">
        <v>217</v>
      </c>
      <c r="I82" s="28">
        <v>0.395985401459854</v>
      </c>
      <c r="J82" s="27">
        <v>0</v>
      </c>
      <c r="K82" s="29">
        <v>2421.0769230769201</v>
      </c>
      <c r="L82" s="32">
        <v>0</v>
      </c>
      <c r="M82" s="27">
        <f t="shared" si="22"/>
        <v>0</v>
      </c>
      <c r="N82" s="52">
        <f t="shared" si="23"/>
        <v>0</v>
      </c>
    </row>
    <row r="83" spans="1:14" ht="15.75" x14ac:dyDescent="0.25">
      <c r="A83" s="25">
        <v>63</v>
      </c>
      <c r="B83" s="25">
        <v>4701</v>
      </c>
      <c r="C83" s="26" t="s">
        <v>89</v>
      </c>
      <c r="D83" s="26" t="s">
        <v>17</v>
      </c>
      <c r="E83" s="26" t="s">
        <v>18</v>
      </c>
      <c r="F83" s="26" t="s">
        <v>35</v>
      </c>
      <c r="G83" s="27">
        <v>290</v>
      </c>
      <c r="H83" s="27">
        <v>9</v>
      </c>
      <c r="I83" s="28">
        <v>3.10344827586207E-2</v>
      </c>
      <c r="J83" s="27">
        <v>0</v>
      </c>
      <c r="K83" s="29">
        <v>4866.1538461538503</v>
      </c>
      <c r="L83" s="32">
        <v>0</v>
      </c>
      <c r="M83" s="27">
        <f>ROUND((L83*$M$16)/2,2)</f>
        <v>0</v>
      </c>
      <c r="N83" s="52">
        <f>ROUND(M83/6,2)</f>
        <v>0</v>
      </c>
    </row>
    <row r="84" spans="1:14" ht="15.75" x14ac:dyDescent="0.25">
      <c r="A84" s="25">
        <v>64</v>
      </c>
      <c r="B84" s="25">
        <v>4707</v>
      </c>
      <c r="C84" s="26" t="s">
        <v>90</v>
      </c>
      <c r="D84" s="26" t="s">
        <v>17</v>
      </c>
      <c r="E84" s="26" t="s">
        <v>38</v>
      </c>
      <c r="F84" s="26" t="s">
        <v>39</v>
      </c>
      <c r="G84" s="27">
        <v>830</v>
      </c>
      <c r="H84" s="27">
        <v>540</v>
      </c>
      <c r="I84" s="28">
        <v>0.65060240963855398</v>
      </c>
      <c r="J84" s="27">
        <v>1</v>
      </c>
      <c r="K84" s="29">
        <v>3223.0769230769201</v>
      </c>
      <c r="L84" s="32">
        <v>3223.0769230769201</v>
      </c>
      <c r="M84" s="27">
        <f t="shared" ref="M84:M86" si="24">ROUND((L84*$M$16)/2,2)</f>
        <v>522.54999999999995</v>
      </c>
      <c r="N84" s="52">
        <f t="shared" ref="N84:N86" si="25">ROUND(M84/6,2)</f>
        <v>87.09</v>
      </c>
    </row>
    <row r="85" spans="1:14" ht="15.75" x14ac:dyDescent="0.25">
      <c r="A85" s="25">
        <v>65</v>
      </c>
      <c r="B85" s="25">
        <v>4712</v>
      </c>
      <c r="C85" s="26" t="s">
        <v>91</v>
      </c>
      <c r="D85" s="26" t="s">
        <v>17</v>
      </c>
      <c r="E85" s="26" t="s">
        <v>18</v>
      </c>
      <c r="F85" s="26" t="s">
        <v>22</v>
      </c>
      <c r="G85" s="27">
        <v>741</v>
      </c>
      <c r="H85" s="27">
        <v>261</v>
      </c>
      <c r="I85" s="28">
        <v>0.352226720647773</v>
      </c>
      <c r="J85" s="27">
        <v>0</v>
      </c>
      <c r="K85" s="29">
        <v>5125.4615384615399</v>
      </c>
      <c r="L85" s="32">
        <v>0</v>
      </c>
      <c r="M85" s="27">
        <f t="shared" si="24"/>
        <v>0</v>
      </c>
      <c r="N85" s="52">
        <f t="shared" si="25"/>
        <v>0</v>
      </c>
    </row>
    <row r="86" spans="1:14" ht="15.75" x14ac:dyDescent="0.25">
      <c r="A86" s="25">
        <v>66</v>
      </c>
      <c r="B86" s="25">
        <v>4718</v>
      </c>
      <c r="C86" s="26" t="s">
        <v>92</v>
      </c>
      <c r="D86" s="26" t="s">
        <v>17</v>
      </c>
      <c r="E86" s="26" t="s">
        <v>18</v>
      </c>
      <c r="F86" s="26" t="s">
        <v>35</v>
      </c>
      <c r="G86" s="27">
        <v>166</v>
      </c>
      <c r="H86" s="27">
        <v>9</v>
      </c>
      <c r="I86" s="28">
        <v>5.4216867469879498E-2</v>
      </c>
      <c r="J86" s="27">
        <v>0</v>
      </c>
      <c r="K86" s="29">
        <v>867.92307692307702</v>
      </c>
      <c r="L86" s="32">
        <v>0</v>
      </c>
      <c r="M86" s="27">
        <f t="shared" si="24"/>
        <v>0</v>
      </c>
      <c r="N86" s="52">
        <f t="shared" si="25"/>
        <v>0</v>
      </c>
    </row>
    <row r="87" spans="1:14" ht="15.75" x14ac:dyDescent="0.25">
      <c r="A87" s="25">
        <v>67</v>
      </c>
      <c r="B87" s="25">
        <v>4729</v>
      </c>
      <c r="C87" s="26" t="s">
        <v>93</v>
      </c>
      <c r="D87" s="26" t="s">
        <v>17</v>
      </c>
      <c r="E87" s="26" t="s">
        <v>38</v>
      </c>
      <c r="F87" s="26" t="s">
        <v>39</v>
      </c>
      <c r="G87" s="27">
        <v>1441</v>
      </c>
      <c r="H87" s="27">
        <v>771</v>
      </c>
      <c r="I87" s="28">
        <v>0.53504510756419199</v>
      </c>
      <c r="J87" s="27">
        <v>1</v>
      </c>
      <c r="K87" s="29">
        <v>6516.6153846153902</v>
      </c>
      <c r="L87" s="32">
        <v>6516.6153846153902</v>
      </c>
      <c r="M87" s="27">
        <f t="shared" ref="M87:M91" si="26">ROUND((L87*$M$16)/2,2)</f>
        <v>1056.52</v>
      </c>
      <c r="N87" s="52">
        <f t="shared" ref="N87:N91" si="27">ROUND(M87/6,2)</f>
        <v>176.09</v>
      </c>
    </row>
    <row r="88" spans="1:14" ht="15.75" x14ac:dyDescent="0.25">
      <c r="A88" s="25">
        <v>68</v>
      </c>
      <c r="B88" s="25">
        <v>4739</v>
      </c>
      <c r="C88" s="26" t="s">
        <v>94</v>
      </c>
      <c r="D88" s="26" t="s">
        <v>17</v>
      </c>
      <c r="E88" s="26" t="s">
        <v>18</v>
      </c>
      <c r="F88" s="26" t="s">
        <v>19</v>
      </c>
      <c r="G88" s="27">
        <v>596</v>
      </c>
      <c r="H88" s="27">
        <v>141</v>
      </c>
      <c r="I88" s="28">
        <v>0.23657718120805399</v>
      </c>
      <c r="J88" s="27">
        <v>0</v>
      </c>
      <c r="K88" s="29">
        <v>3275.3076923076901</v>
      </c>
      <c r="L88" s="32">
        <v>0</v>
      </c>
      <c r="M88" s="27">
        <f t="shared" si="26"/>
        <v>0</v>
      </c>
      <c r="N88" s="52">
        <f t="shared" si="27"/>
        <v>0</v>
      </c>
    </row>
    <row r="89" spans="1:14" ht="15.75" x14ac:dyDescent="0.25">
      <c r="A89" s="25">
        <v>69</v>
      </c>
      <c r="B89" s="25">
        <v>4751</v>
      </c>
      <c r="C89" s="26" t="s">
        <v>70</v>
      </c>
      <c r="D89" s="26" t="s">
        <v>17</v>
      </c>
      <c r="E89" s="26" t="s">
        <v>38</v>
      </c>
      <c r="F89" s="26" t="s">
        <v>39</v>
      </c>
      <c r="G89" s="27">
        <v>658</v>
      </c>
      <c r="H89" s="27">
        <v>50</v>
      </c>
      <c r="I89" s="28">
        <v>7.5987841945288806E-2</v>
      </c>
      <c r="J89" s="27">
        <v>0</v>
      </c>
      <c r="K89" s="29">
        <v>3219</v>
      </c>
      <c r="L89" s="32">
        <v>0</v>
      </c>
      <c r="M89" s="27">
        <f t="shared" si="26"/>
        <v>0</v>
      </c>
      <c r="N89" s="52">
        <f t="shared" si="27"/>
        <v>0</v>
      </c>
    </row>
    <row r="90" spans="1:14" ht="15.75" x14ac:dyDescent="0.25">
      <c r="A90" s="25">
        <v>70</v>
      </c>
      <c r="B90" s="25">
        <v>4769</v>
      </c>
      <c r="C90" s="26" t="s">
        <v>95</v>
      </c>
      <c r="D90" s="26" t="s">
        <v>17</v>
      </c>
      <c r="E90" s="26" t="s">
        <v>18</v>
      </c>
      <c r="F90" s="26" t="s">
        <v>32</v>
      </c>
      <c r="G90" s="27">
        <v>444</v>
      </c>
      <c r="H90" s="27">
        <v>277</v>
      </c>
      <c r="I90" s="28">
        <v>0.62387387387387405</v>
      </c>
      <c r="J90" s="27">
        <v>1</v>
      </c>
      <c r="K90" s="29">
        <v>1640.9230769230801</v>
      </c>
      <c r="L90" s="32">
        <v>1640.9230769230801</v>
      </c>
      <c r="M90" s="27">
        <f t="shared" si="26"/>
        <v>266.04000000000002</v>
      </c>
      <c r="N90" s="52">
        <f t="shared" si="27"/>
        <v>44.34</v>
      </c>
    </row>
    <row r="91" spans="1:14" ht="15.75" x14ac:dyDescent="0.25">
      <c r="A91" s="25">
        <v>71</v>
      </c>
      <c r="B91" s="25">
        <v>4770</v>
      </c>
      <c r="C91" s="26" t="s">
        <v>96</v>
      </c>
      <c r="D91" s="26" t="s">
        <v>17</v>
      </c>
      <c r="E91" s="26" t="s">
        <v>38</v>
      </c>
      <c r="F91" s="26" t="s">
        <v>39</v>
      </c>
      <c r="G91" s="27">
        <v>116</v>
      </c>
      <c r="H91" s="27">
        <v>9</v>
      </c>
      <c r="I91" s="28">
        <v>7.7586206896551699E-2</v>
      </c>
      <c r="J91" s="27">
        <v>0</v>
      </c>
      <c r="K91" s="29">
        <v>1641.23076923077</v>
      </c>
      <c r="L91" s="32">
        <v>0</v>
      </c>
      <c r="M91" s="27">
        <f t="shared" si="26"/>
        <v>0</v>
      </c>
      <c r="N91" s="52">
        <f t="shared" si="27"/>
        <v>0</v>
      </c>
    </row>
    <row r="92" spans="1:14" ht="15.75" x14ac:dyDescent="0.25">
      <c r="A92" s="25">
        <v>72</v>
      </c>
      <c r="B92" s="25">
        <v>4772</v>
      </c>
      <c r="C92" s="26" t="s">
        <v>97</v>
      </c>
      <c r="D92" s="26" t="s">
        <v>17</v>
      </c>
      <c r="E92" s="26" t="s">
        <v>18</v>
      </c>
      <c r="F92" s="26" t="s">
        <v>19</v>
      </c>
      <c r="G92" s="27">
        <v>2701</v>
      </c>
      <c r="H92" s="27">
        <v>455</v>
      </c>
      <c r="I92" s="28">
        <v>0.16845612736023699</v>
      </c>
      <c r="J92" s="27">
        <v>0</v>
      </c>
      <c r="K92" s="29">
        <v>6106.1538461538503</v>
      </c>
      <c r="L92" s="32">
        <v>0</v>
      </c>
      <c r="M92" s="27">
        <f>ROUND((L92*$M$16)/2,2)</f>
        <v>0</v>
      </c>
      <c r="N92" s="52">
        <f>ROUND(M92/6,2)</f>
        <v>0</v>
      </c>
    </row>
    <row r="93" spans="1:14" ht="15.75" x14ac:dyDescent="0.25">
      <c r="A93" s="25">
        <v>73</v>
      </c>
      <c r="B93" s="25">
        <v>6074</v>
      </c>
      <c r="C93" s="26" t="s">
        <v>98</v>
      </c>
      <c r="D93" s="26" t="s">
        <v>17</v>
      </c>
      <c r="E93" s="26" t="s">
        <v>18</v>
      </c>
      <c r="F93" s="26" t="s">
        <v>19</v>
      </c>
      <c r="G93" s="27">
        <v>89</v>
      </c>
      <c r="H93" s="27">
        <v>29</v>
      </c>
      <c r="I93" s="28">
        <v>0.325842696629214</v>
      </c>
      <c r="J93" s="27">
        <v>0</v>
      </c>
      <c r="K93" s="29">
        <v>1542.1538461538501</v>
      </c>
      <c r="L93" s="32">
        <v>0</v>
      </c>
      <c r="M93" s="27">
        <f t="shared" ref="M93:M94" si="28">ROUND((L93*$M$16)/2,2)</f>
        <v>0</v>
      </c>
      <c r="N93" s="52">
        <f t="shared" ref="N93:N94" si="29">ROUND(M93/6,2)</f>
        <v>0</v>
      </c>
    </row>
    <row r="94" spans="1:14" ht="15.75" x14ac:dyDescent="0.25">
      <c r="A94" s="25">
        <v>74</v>
      </c>
      <c r="B94" s="25">
        <v>6082</v>
      </c>
      <c r="C94" s="26" t="s">
        <v>64</v>
      </c>
      <c r="D94" s="26" t="s">
        <v>17</v>
      </c>
      <c r="E94" s="26" t="s">
        <v>18</v>
      </c>
      <c r="F94" s="26" t="s">
        <v>35</v>
      </c>
      <c r="G94" s="27">
        <v>1369</v>
      </c>
      <c r="H94" s="27">
        <v>194</v>
      </c>
      <c r="I94" s="28">
        <v>0.14170927684441201</v>
      </c>
      <c r="J94" s="27">
        <v>0</v>
      </c>
      <c r="K94" s="29">
        <v>5182.7692307692296</v>
      </c>
      <c r="L94" s="32">
        <v>0</v>
      </c>
      <c r="M94" s="27">
        <f t="shared" si="28"/>
        <v>0</v>
      </c>
      <c r="N94" s="52">
        <f t="shared" si="29"/>
        <v>0</v>
      </c>
    </row>
    <row r="95" spans="1:14" ht="15.75" x14ac:dyDescent="0.25">
      <c r="A95" s="25">
        <v>75</v>
      </c>
      <c r="B95" s="25">
        <v>6120</v>
      </c>
      <c r="C95" s="26" t="s">
        <v>99</v>
      </c>
      <c r="D95" s="26" t="s">
        <v>17</v>
      </c>
      <c r="E95" s="26" t="s">
        <v>38</v>
      </c>
      <c r="F95" s="26" t="s">
        <v>43</v>
      </c>
      <c r="G95" s="27">
        <v>181</v>
      </c>
      <c r="H95" s="27">
        <v>27</v>
      </c>
      <c r="I95" s="28">
        <v>0.149171270718232</v>
      </c>
      <c r="J95" s="27">
        <v>0</v>
      </c>
      <c r="K95" s="29">
        <v>1051.6923076923099</v>
      </c>
      <c r="L95" s="32">
        <v>0</v>
      </c>
      <c r="M95" s="27">
        <f t="shared" ref="M95:M96" si="30">ROUND((L95*$M$16)/2,2)</f>
        <v>0</v>
      </c>
      <c r="N95" s="52">
        <f t="shared" ref="N95:N96" si="31">ROUND(M95/6,2)</f>
        <v>0</v>
      </c>
    </row>
    <row r="96" spans="1:14" ht="15.75" x14ac:dyDescent="0.25">
      <c r="A96" s="25">
        <v>76</v>
      </c>
      <c r="B96" s="25">
        <v>6130</v>
      </c>
      <c r="C96" s="26" t="s">
        <v>100</v>
      </c>
      <c r="D96" s="26" t="s">
        <v>17</v>
      </c>
      <c r="E96" s="26" t="s">
        <v>18</v>
      </c>
      <c r="F96" s="26" t="s">
        <v>19</v>
      </c>
      <c r="G96" s="27">
        <v>729</v>
      </c>
      <c r="H96" s="27">
        <v>111</v>
      </c>
      <c r="I96" s="28">
        <v>0.15226337448559699</v>
      </c>
      <c r="J96" s="27">
        <v>0</v>
      </c>
      <c r="K96" s="29">
        <v>4149.7692307692296</v>
      </c>
      <c r="L96" s="32">
        <v>0</v>
      </c>
      <c r="M96" s="27">
        <f t="shared" si="30"/>
        <v>0</v>
      </c>
      <c r="N96" s="52">
        <f t="shared" si="31"/>
        <v>0</v>
      </c>
    </row>
    <row r="97" spans="1:14" ht="15.75" x14ac:dyDescent="0.25">
      <c r="A97" s="25">
        <v>77</v>
      </c>
      <c r="B97" s="25">
        <v>6170</v>
      </c>
      <c r="C97" s="26" t="s">
        <v>101</v>
      </c>
      <c r="D97" s="26" t="s">
        <v>17</v>
      </c>
      <c r="E97" s="26" t="s">
        <v>38</v>
      </c>
      <c r="F97" s="26" t="s">
        <v>39</v>
      </c>
      <c r="G97" s="27">
        <v>300</v>
      </c>
      <c r="H97" s="27">
        <v>121</v>
      </c>
      <c r="I97" s="28">
        <v>0.40333333333333299</v>
      </c>
      <c r="J97" s="27">
        <v>0</v>
      </c>
      <c r="K97" s="29">
        <v>2250.8461538461502</v>
      </c>
      <c r="L97" s="32">
        <v>0</v>
      </c>
      <c r="M97" s="27">
        <f>ROUND((L97*$M$16)/2,2)</f>
        <v>0</v>
      </c>
      <c r="N97" s="52">
        <f>ROUND(M97/6,2)</f>
        <v>0</v>
      </c>
    </row>
    <row r="98" spans="1:14" ht="15.75" x14ac:dyDescent="0.25">
      <c r="A98" s="25">
        <v>78</v>
      </c>
      <c r="B98" s="25">
        <v>6272</v>
      </c>
      <c r="C98" s="26" t="s">
        <v>70</v>
      </c>
      <c r="D98" s="26" t="s">
        <v>17</v>
      </c>
      <c r="E98" s="26" t="s">
        <v>18</v>
      </c>
      <c r="F98" s="26" t="s">
        <v>29</v>
      </c>
      <c r="G98" s="27">
        <v>1147</v>
      </c>
      <c r="H98" s="27">
        <v>211</v>
      </c>
      <c r="I98" s="28">
        <v>0.183958151700087</v>
      </c>
      <c r="J98" s="27">
        <v>0</v>
      </c>
      <c r="K98" s="29">
        <v>5221.6153846153902</v>
      </c>
      <c r="L98" s="32">
        <v>0</v>
      </c>
      <c r="M98" s="27">
        <f>ROUND((L98*$M$16)/2,2)</f>
        <v>0</v>
      </c>
      <c r="N98" s="52">
        <f>ROUND(M98/6,2)</f>
        <v>0</v>
      </c>
    </row>
    <row r="99" spans="1:14" ht="15.75" x14ac:dyDescent="0.25">
      <c r="A99" s="25">
        <v>79</v>
      </c>
      <c r="B99" s="25">
        <v>6317</v>
      </c>
      <c r="C99" s="26" t="s">
        <v>102</v>
      </c>
      <c r="D99" s="26" t="s">
        <v>17</v>
      </c>
      <c r="E99" s="26" t="s">
        <v>38</v>
      </c>
      <c r="F99" s="26" t="s">
        <v>39</v>
      </c>
      <c r="G99" s="27">
        <v>30</v>
      </c>
      <c r="H99" s="27">
        <v>28</v>
      </c>
      <c r="I99" s="28">
        <v>0.93333333333333302</v>
      </c>
      <c r="J99" s="27">
        <v>3</v>
      </c>
      <c r="K99" s="29">
        <v>1568.8461538461499</v>
      </c>
      <c r="L99" s="32">
        <v>4706.5384615384601</v>
      </c>
      <c r="M99" s="27">
        <f t="shared" ref="M99:M100" si="32">ROUND((L99*$M$16)/2,2)</f>
        <v>763.05</v>
      </c>
      <c r="N99" s="52">
        <f t="shared" ref="N99:N100" si="33">ROUND(M99/6,2)</f>
        <v>127.18</v>
      </c>
    </row>
    <row r="100" spans="1:14" ht="15.75" x14ac:dyDescent="0.25">
      <c r="A100" s="25">
        <v>80</v>
      </c>
      <c r="B100" s="25">
        <v>6319</v>
      </c>
      <c r="C100" s="26" t="s">
        <v>103</v>
      </c>
      <c r="D100" s="26" t="s">
        <v>17</v>
      </c>
      <c r="E100" s="26" t="s">
        <v>38</v>
      </c>
      <c r="F100" s="26" t="s">
        <v>39</v>
      </c>
      <c r="G100" s="27">
        <v>979</v>
      </c>
      <c r="H100" s="27">
        <v>571</v>
      </c>
      <c r="I100" s="28">
        <v>0.583248212461696</v>
      </c>
      <c r="J100" s="27">
        <v>1</v>
      </c>
      <c r="K100" s="29">
        <v>2604.3076923076901</v>
      </c>
      <c r="L100" s="32">
        <v>2604.3076923076901</v>
      </c>
      <c r="M100" s="27">
        <f t="shared" si="32"/>
        <v>422.23</v>
      </c>
      <c r="N100" s="52">
        <f t="shared" si="33"/>
        <v>70.37</v>
      </c>
    </row>
    <row r="101" spans="1:14" ht="15.75" x14ac:dyDescent="0.25">
      <c r="A101" s="25">
        <v>81</v>
      </c>
      <c r="B101" s="25">
        <v>6400</v>
      </c>
      <c r="C101" s="26" t="s">
        <v>104</v>
      </c>
      <c r="D101" s="26" t="s">
        <v>17</v>
      </c>
      <c r="E101" s="26" t="s">
        <v>18</v>
      </c>
      <c r="F101" s="26" t="s">
        <v>19</v>
      </c>
      <c r="G101" s="27">
        <v>1630</v>
      </c>
      <c r="H101" s="27">
        <v>655</v>
      </c>
      <c r="I101" s="28">
        <v>0.40184049079754602</v>
      </c>
      <c r="J101" s="27">
        <v>0</v>
      </c>
      <c r="K101" s="29">
        <v>5805.2307692307704</v>
      </c>
      <c r="L101" s="32">
        <v>0</v>
      </c>
      <c r="M101" s="27">
        <f t="shared" ref="M101:M102" si="34">ROUND((L101*$M$16)/2,2)</f>
        <v>0</v>
      </c>
      <c r="N101" s="52">
        <f t="shared" ref="N101:N102" si="35">ROUND(M101/6,2)</f>
        <v>0</v>
      </c>
    </row>
    <row r="102" spans="1:14" ht="15.75" x14ac:dyDescent="0.25">
      <c r="A102" s="25">
        <v>82</v>
      </c>
      <c r="B102" s="25">
        <v>6404</v>
      </c>
      <c r="C102" s="26" t="s">
        <v>105</v>
      </c>
      <c r="D102" s="26" t="s">
        <v>17</v>
      </c>
      <c r="E102" s="26" t="s">
        <v>38</v>
      </c>
      <c r="F102" s="26" t="s">
        <v>39</v>
      </c>
      <c r="G102" s="27">
        <v>190</v>
      </c>
      <c r="H102" s="27">
        <v>133</v>
      </c>
      <c r="I102" s="28">
        <v>0.7</v>
      </c>
      <c r="J102" s="27">
        <v>1</v>
      </c>
      <c r="K102" s="29">
        <v>1157.1538461538501</v>
      </c>
      <c r="L102" s="32">
        <v>1157.1538461538501</v>
      </c>
      <c r="M102" s="27">
        <f t="shared" si="34"/>
        <v>187.61</v>
      </c>
      <c r="N102" s="52">
        <f t="shared" si="35"/>
        <v>31.27</v>
      </c>
    </row>
    <row r="103" spans="1:14" ht="15.75" x14ac:dyDescent="0.25">
      <c r="A103" s="25">
        <v>83</v>
      </c>
      <c r="B103" s="25">
        <v>6490</v>
      </c>
      <c r="C103" s="26" t="s">
        <v>106</v>
      </c>
      <c r="D103" s="26" t="s">
        <v>17</v>
      </c>
      <c r="E103" s="26" t="s">
        <v>18</v>
      </c>
      <c r="F103" s="26" t="s">
        <v>50</v>
      </c>
      <c r="G103" s="27">
        <v>601</v>
      </c>
      <c r="H103" s="27">
        <v>28</v>
      </c>
      <c r="I103" s="28">
        <v>4.6589018302828598E-2</v>
      </c>
      <c r="J103" s="27">
        <v>0</v>
      </c>
      <c r="K103" s="29">
        <v>3325.23076923077</v>
      </c>
      <c r="L103" s="32">
        <v>0</v>
      </c>
      <c r="M103" s="27">
        <f>ROUND((L103*$M$16)/2,2)</f>
        <v>0</v>
      </c>
      <c r="N103" s="52">
        <f>ROUND(M103/6,2)</f>
        <v>0</v>
      </c>
    </row>
    <row r="104" spans="1:14" ht="15.75" x14ac:dyDescent="0.25">
      <c r="A104" s="25">
        <v>84</v>
      </c>
      <c r="B104" s="25">
        <v>6577</v>
      </c>
      <c r="C104" s="26" t="s">
        <v>107</v>
      </c>
      <c r="D104" s="26" t="s">
        <v>17</v>
      </c>
      <c r="E104" s="26" t="s">
        <v>18</v>
      </c>
      <c r="F104" s="26" t="s">
        <v>19</v>
      </c>
      <c r="G104" s="27">
        <v>3349</v>
      </c>
      <c r="H104" s="27">
        <v>1522</v>
      </c>
      <c r="I104" s="28">
        <v>0.45446401911018203</v>
      </c>
      <c r="J104" s="27">
        <v>1</v>
      </c>
      <c r="K104" s="29">
        <v>15783.307692307701</v>
      </c>
      <c r="L104" s="32">
        <v>15783.307692307701</v>
      </c>
      <c r="M104" s="27">
        <f t="shared" ref="M104:M105" si="36">ROUND((L104*$M$16)/2,2)</f>
        <v>2558.89</v>
      </c>
      <c r="N104" s="52">
        <f t="shared" ref="N104:N105" si="37">ROUND(M104/6,2)</f>
        <v>426.48</v>
      </c>
    </row>
    <row r="105" spans="1:14" ht="15.75" x14ac:dyDescent="0.25">
      <c r="A105" s="25">
        <v>85</v>
      </c>
      <c r="B105" s="25">
        <v>6578</v>
      </c>
      <c r="C105" s="26" t="s">
        <v>108</v>
      </c>
      <c r="D105" s="26" t="s">
        <v>17</v>
      </c>
      <c r="E105" s="26" t="s">
        <v>38</v>
      </c>
      <c r="F105" s="26" t="s">
        <v>45</v>
      </c>
      <c r="G105" s="27">
        <v>986</v>
      </c>
      <c r="H105" s="27">
        <v>178</v>
      </c>
      <c r="I105" s="28">
        <v>0.18052738336714</v>
      </c>
      <c r="J105" s="27">
        <v>0</v>
      </c>
      <c r="K105" s="29">
        <v>2245.1538461538498</v>
      </c>
      <c r="L105" s="32">
        <v>0</v>
      </c>
      <c r="M105" s="27">
        <f t="shared" si="36"/>
        <v>0</v>
      </c>
      <c r="N105" s="52">
        <f t="shared" si="37"/>
        <v>0</v>
      </c>
    </row>
    <row r="106" spans="1:14" ht="15.75" x14ac:dyDescent="0.25">
      <c r="A106" s="25">
        <v>86</v>
      </c>
      <c r="B106" s="25">
        <v>6592</v>
      </c>
      <c r="C106" s="26" t="s">
        <v>64</v>
      </c>
      <c r="D106" s="26" t="s">
        <v>17</v>
      </c>
      <c r="E106" s="26" t="s">
        <v>38</v>
      </c>
      <c r="F106" s="26" t="s">
        <v>39</v>
      </c>
      <c r="G106" s="27">
        <v>567</v>
      </c>
      <c r="H106" s="27">
        <v>220</v>
      </c>
      <c r="I106" s="28">
        <v>0.38800705467372099</v>
      </c>
      <c r="J106" s="27">
        <v>0</v>
      </c>
      <c r="K106" s="29">
        <v>3633.0769230769201</v>
      </c>
      <c r="L106" s="32">
        <v>0</v>
      </c>
      <c r="M106" s="27">
        <f>ROUND((L106*$M$16)/2,2)</f>
        <v>0</v>
      </c>
      <c r="N106" s="52">
        <f>ROUND(M106/6,2)</f>
        <v>0</v>
      </c>
    </row>
    <row r="107" spans="1:14" ht="15.75" x14ac:dyDescent="0.25">
      <c r="A107" s="25">
        <v>87</v>
      </c>
      <c r="B107" s="25">
        <v>6815</v>
      </c>
      <c r="C107" s="26" t="s">
        <v>109</v>
      </c>
      <c r="D107" s="26" t="s">
        <v>17</v>
      </c>
      <c r="E107" s="26" t="s">
        <v>38</v>
      </c>
      <c r="F107" s="26" t="s">
        <v>41</v>
      </c>
      <c r="G107" s="27">
        <v>18</v>
      </c>
      <c r="H107" s="27">
        <v>1</v>
      </c>
      <c r="I107" s="28">
        <v>5.5555555555555601E-2</v>
      </c>
      <c r="J107" s="27">
        <v>0</v>
      </c>
      <c r="K107" s="29">
        <v>3423.4615384615399</v>
      </c>
      <c r="L107" s="32">
        <v>0</v>
      </c>
      <c r="M107" s="27">
        <f>ROUND((L107*$M$16)/2,2)</f>
        <v>0</v>
      </c>
      <c r="N107" s="52">
        <f>ROUND(M107/6,2)</f>
        <v>0</v>
      </c>
    </row>
    <row r="108" spans="1:14" ht="15.75" x14ac:dyDescent="0.25">
      <c r="A108" s="25">
        <v>88</v>
      </c>
      <c r="B108" s="25">
        <v>6948</v>
      </c>
      <c r="C108" s="26" t="s">
        <v>110</v>
      </c>
      <c r="D108" s="26" t="s">
        <v>17</v>
      </c>
      <c r="E108" s="26" t="s">
        <v>18</v>
      </c>
      <c r="F108" s="26" t="s">
        <v>32</v>
      </c>
      <c r="G108" s="27">
        <v>686</v>
      </c>
      <c r="H108" s="27">
        <v>506</v>
      </c>
      <c r="I108" s="28">
        <v>0.73760932944606405</v>
      </c>
      <c r="J108" s="27">
        <v>1</v>
      </c>
      <c r="K108" s="29">
        <v>2458.6153846153902</v>
      </c>
      <c r="L108" s="32">
        <v>2458.6153846153902</v>
      </c>
      <c r="M108" s="27">
        <f>ROUND((L108*$M$16)/2,2)</f>
        <v>398.61</v>
      </c>
      <c r="N108" s="52">
        <f>ROUND(M108/6,2)</f>
        <v>66.44</v>
      </c>
    </row>
    <row r="109" spans="1:14" ht="15.75" x14ac:dyDescent="0.25">
      <c r="A109" s="25">
        <v>89</v>
      </c>
      <c r="B109" s="25">
        <v>7134</v>
      </c>
      <c r="C109" s="26" t="s">
        <v>111</v>
      </c>
      <c r="D109" s="26" t="s">
        <v>17</v>
      </c>
      <c r="E109" s="26" t="s">
        <v>18</v>
      </c>
      <c r="F109" s="26" t="s">
        <v>29</v>
      </c>
      <c r="G109" s="27">
        <v>1545</v>
      </c>
      <c r="H109" s="27">
        <v>1007</v>
      </c>
      <c r="I109" s="28">
        <v>0.65177993527508105</v>
      </c>
      <c r="J109" s="27">
        <v>1</v>
      </c>
      <c r="K109" s="29">
        <v>6888.0769230769201</v>
      </c>
      <c r="L109" s="32">
        <v>6888.0769230769201</v>
      </c>
      <c r="M109" s="27">
        <f>ROUND((L109*$M$16)/2,2)</f>
        <v>1116.74</v>
      </c>
      <c r="N109" s="52">
        <f>ROUND(M109/6,2)</f>
        <v>186.12</v>
      </c>
    </row>
    <row r="110" spans="1:14" ht="15.75" x14ac:dyDescent="0.25">
      <c r="A110" s="25">
        <v>90</v>
      </c>
      <c r="B110" s="25">
        <v>7733</v>
      </c>
      <c r="C110" s="26" t="s">
        <v>112</v>
      </c>
      <c r="D110" s="26" t="s">
        <v>17</v>
      </c>
      <c r="E110" s="26" t="s">
        <v>38</v>
      </c>
      <c r="F110" s="26" t="s">
        <v>41</v>
      </c>
      <c r="G110" s="27">
        <v>2063</v>
      </c>
      <c r="H110" s="27">
        <v>445</v>
      </c>
      <c r="I110" s="28">
        <v>0.21570528356762</v>
      </c>
      <c r="J110" s="27">
        <v>0</v>
      </c>
      <c r="K110" s="29">
        <v>4105.0769230769201</v>
      </c>
      <c r="L110" s="32">
        <v>0</v>
      </c>
      <c r="M110" s="27">
        <f>ROUND((L110*$M$16)/2,2)</f>
        <v>0</v>
      </c>
      <c r="N110" s="52">
        <f>ROUND(M110/6,2)</f>
        <v>0</v>
      </c>
    </row>
    <row r="111" spans="1:14" ht="15.75" x14ac:dyDescent="0.25">
      <c r="A111" s="25">
        <v>91</v>
      </c>
      <c r="B111" s="25">
        <v>8950</v>
      </c>
      <c r="C111" s="26" t="s">
        <v>113</v>
      </c>
      <c r="D111" s="26" t="s">
        <v>17</v>
      </c>
      <c r="E111" s="26" t="s">
        <v>18</v>
      </c>
      <c r="F111" s="26" t="s">
        <v>19</v>
      </c>
      <c r="G111" s="27">
        <v>1225</v>
      </c>
      <c r="H111" s="27">
        <v>317</v>
      </c>
      <c r="I111" s="28">
        <v>0.25877551020408202</v>
      </c>
      <c r="J111" s="27">
        <v>0</v>
      </c>
      <c r="K111" s="29">
        <v>5148.6153846153902</v>
      </c>
      <c r="L111" s="32">
        <v>0</v>
      </c>
      <c r="M111" s="27">
        <f t="shared" ref="M111:M112" si="38">ROUND((L111*$M$16)/2,2)</f>
        <v>0</v>
      </c>
      <c r="N111" s="52">
        <f t="shared" ref="N111:N112" si="39">ROUND(M111/6,2)</f>
        <v>0</v>
      </c>
    </row>
    <row r="112" spans="1:14" ht="15.75" x14ac:dyDescent="0.25">
      <c r="A112" s="25">
        <v>92</v>
      </c>
      <c r="B112" s="25">
        <v>9183</v>
      </c>
      <c r="C112" s="26" t="s">
        <v>114</v>
      </c>
      <c r="D112" s="26" t="s">
        <v>17</v>
      </c>
      <c r="E112" s="26" t="s">
        <v>18</v>
      </c>
      <c r="F112" s="26" t="s">
        <v>19</v>
      </c>
      <c r="G112" s="27">
        <v>1352</v>
      </c>
      <c r="H112" s="27">
        <v>491</v>
      </c>
      <c r="I112" s="28">
        <v>0.363165680473373</v>
      </c>
      <c r="J112" s="27">
        <v>0</v>
      </c>
      <c r="K112" s="29">
        <v>6431.0769230769201</v>
      </c>
      <c r="L112" s="32">
        <v>0</v>
      </c>
      <c r="M112" s="27">
        <f t="shared" si="38"/>
        <v>0</v>
      </c>
      <c r="N112" s="52">
        <f t="shared" si="39"/>
        <v>0</v>
      </c>
    </row>
    <row r="113" spans="1:14" ht="15.75" x14ac:dyDescent="0.25">
      <c r="A113" s="25">
        <v>93</v>
      </c>
      <c r="B113" s="25">
        <v>10231</v>
      </c>
      <c r="C113" s="26" t="s">
        <v>115</v>
      </c>
      <c r="D113" s="26" t="s">
        <v>17</v>
      </c>
      <c r="E113" s="26" t="s">
        <v>38</v>
      </c>
      <c r="F113" s="26" t="s">
        <v>45</v>
      </c>
      <c r="G113" s="27">
        <v>584</v>
      </c>
      <c r="H113" s="27">
        <v>392</v>
      </c>
      <c r="I113" s="28">
        <v>0.67123287671232901</v>
      </c>
      <c r="J113" s="27">
        <v>1</v>
      </c>
      <c r="K113" s="29">
        <v>2788.9230769230799</v>
      </c>
      <c r="L113" s="32">
        <v>2788.9230769230799</v>
      </c>
      <c r="M113" s="27">
        <f t="shared" ref="M113:M114" si="40">ROUND((L113*$M$16)/2,2)</f>
        <v>452.16</v>
      </c>
      <c r="N113" s="52">
        <f t="shared" ref="N113:N114" si="41">ROUND(M113/6,2)</f>
        <v>75.36</v>
      </c>
    </row>
    <row r="114" spans="1:14" ht="15.75" x14ac:dyDescent="0.25">
      <c r="A114" s="25">
        <v>94</v>
      </c>
      <c r="B114" s="25">
        <v>10285</v>
      </c>
      <c r="C114" s="26" t="s">
        <v>116</v>
      </c>
      <c r="D114" s="26" t="s">
        <v>17</v>
      </c>
      <c r="E114" s="26" t="s">
        <v>18</v>
      </c>
      <c r="F114" s="26" t="s">
        <v>19</v>
      </c>
      <c r="G114" s="27">
        <v>321</v>
      </c>
      <c r="H114" s="27">
        <v>108</v>
      </c>
      <c r="I114" s="28">
        <v>0.33644859813084099</v>
      </c>
      <c r="J114" s="27">
        <v>0</v>
      </c>
      <c r="K114" s="29">
        <v>3329.1538461538498</v>
      </c>
      <c r="L114" s="32">
        <v>0</v>
      </c>
      <c r="M114" s="27">
        <f t="shared" si="40"/>
        <v>0</v>
      </c>
      <c r="N114" s="52">
        <f t="shared" si="41"/>
        <v>0</v>
      </c>
    </row>
    <row r="115" spans="1:14" ht="15.75" x14ac:dyDescent="0.25">
      <c r="A115" s="25">
        <v>95</v>
      </c>
      <c r="B115" s="25">
        <v>10559</v>
      </c>
      <c r="C115" s="26" t="s">
        <v>118</v>
      </c>
      <c r="D115" s="26" t="s">
        <v>17</v>
      </c>
      <c r="E115" s="26" t="s">
        <v>18</v>
      </c>
      <c r="F115" s="26" t="s">
        <v>19</v>
      </c>
      <c r="G115" s="27">
        <v>485</v>
      </c>
      <c r="H115" s="27">
        <v>48</v>
      </c>
      <c r="I115" s="28">
        <v>9.8969072164948504E-2</v>
      </c>
      <c r="J115" s="27">
        <v>0</v>
      </c>
      <c r="K115" s="29">
        <v>3339.8461538461502</v>
      </c>
      <c r="L115" s="32">
        <v>0</v>
      </c>
      <c r="M115" s="27">
        <f t="shared" ref="M115:M116" si="42">ROUND((L115*$M$16)/2,2)</f>
        <v>0</v>
      </c>
      <c r="N115" s="52">
        <f t="shared" ref="N115:N116" si="43">ROUND(M115/6,2)</f>
        <v>0</v>
      </c>
    </row>
    <row r="116" spans="1:14" ht="15.75" x14ac:dyDescent="0.25">
      <c r="A116" s="25">
        <v>96</v>
      </c>
      <c r="B116" s="25">
        <v>12595</v>
      </c>
      <c r="C116" s="26" t="s">
        <v>117</v>
      </c>
      <c r="D116" s="26" t="s">
        <v>17</v>
      </c>
      <c r="E116" s="26" t="s">
        <v>18</v>
      </c>
      <c r="F116" s="26" t="s">
        <v>19</v>
      </c>
      <c r="G116" s="27">
        <v>203</v>
      </c>
      <c r="H116" s="27">
        <v>31</v>
      </c>
      <c r="I116" s="28">
        <v>0.152709359605911</v>
      </c>
      <c r="J116" s="27">
        <v>0</v>
      </c>
      <c r="K116" s="29">
        <v>925.538461538462</v>
      </c>
      <c r="L116" s="32">
        <v>0</v>
      </c>
      <c r="M116" s="27">
        <f t="shared" si="42"/>
        <v>0</v>
      </c>
      <c r="N116" s="52">
        <f t="shared" si="43"/>
        <v>0</v>
      </c>
    </row>
    <row r="117" spans="1:14" ht="15.75" x14ac:dyDescent="0.25">
      <c r="A117" s="25">
        <v>97</v>
      </c>
      <c r="B117" s="25">
        <v>13411</v>
      </c>
      <c r="C117" s="26" t="s">
        <v>119</v>
      </c>
      <c r="D117" s="26" t="s">
        <v>17</v>
      </c>
      <c r="E117" s="26" t="s">
        <v>38</v>
      </c>
      <c r="F117" s="26" t="s">
        <v>41</v>
      </c>
      <c r="G117" s="27">
        <v>1117</v>
      </c>
      <c r="H117" s="27">
        <v>600</v>
      </c>
      <c r="I117" s="28">
        <v>0.53715308863026001</v>
      </c>
      <c r="J117" s="27">
        <v>1</v>
      </c>
      <c r="K117" s="29">
        <v>5783.6923076923104</v>
      </c>
      <c r="L117" s="32">
        <v>5783.6923076923104</v>
      </c>
      <c r="M117" s="27">
        <f>ROUND((L117*$M$16)/2,2)</f>
        <v>937.69</v>
      </c>
      <c r="N117" s="52">
        <f>ROUND(M117/6,2)</f>
        <v>156.28</v>
      </c>
    </row>
    <row r="118" spans="1:14" ht="15.75" x14ac:dyDescent="0.25">
      <c r="A118" s="25">
        <v>98</v>
      </c>
      <c r="B118" s="25">
        <v>13514</v>
      </c>
      <c r="C118" s="26" t="s">
        <v>120</v>
      </c>
      <c r="D118" s="26" t="s">
        <v>17</v>
      </c>
      <c r="E118" s="26" t="s">
        <v>18</v>
      </c>
      <c r="F118" s="26" t="s">
        <v>19</v>
      </c>
      <c r="G118" s="27">
        <v>227</v>
      </c>
      <c r="H118" s="27">
        <v>6</v>
      </c>
      <c r="I118" s="28">
        <v>2.6431718061673999E-2</v>
      </c>
      <c r="J118" s="27">
        <v>0</v>
      </c>
      <c r="K118" s="29">
        <v>1235.5384615384601</v>
      </c>
      <c r="L118" s="32">
        <v>0</v>
      </c>
      <c r="M118" s="27">
        <f>ROUND((L118*$M$16)/2,2)</f>
        <v>0</v>
      </c>
      <c r="N118" s="52">
        <f>ROUND(M118/6,2)</f>
        <v>0</v>
      </c>
    </row>
    <row r="119" spans="1:14" ht="15.75" x14ac:dyDescent="0.25">
      <c r="A119" s="25">
        <v>99</v>
      </c>
      <c r="B119" s="25">
        <v>14067</v>
      </c>
      <c r="C119" s="26" t="s">
        <v>70</v>
      </c>
      <c r="D119" s="26" t="s">
        <v>17</v>
      </c>
      <c r="E119" s="26" t="s">
        <v>18</v>
      </c>
      <c r="F119" s="26" t="s">
        <v>50</v>
      </c>
      <c r="G119" s="27">
        <v>545</v>
      </c>
      <c r="H119" s="27">
        <v>199</v>
      </c>
      <c r="I119" s="28">
        <v>0.36513761467889899</v>
      </c>
      <c r="J119" s="27">
        <v>0</v>
      </c>
      <c r="K119" s="29">
        <v>3665.6153846153802</v>
      </c>
      <c r="L119" s="32">
        <v>0</v>
      </c>
      <c r="M119" s="27">
        <f t="shared" ref="M119:M120" si="44">ROUND((L119*$M$16)/2,2)</f>
        <v>0</v>
      </c>
      <c r="N119" s="52">
        <f t="shared" ref="N119:N120" si="45">ROUND(M119/6,2)</f>
        <v>0</v>
      </c>
    </row>
    <row r="120" spans="1:14" ht="15.75" x14ac:dyDescent="0.25">
      <c r="A120" s="25">
        <v>100</v>
      </c>
      <c r="B120" s="25">
        <v>14097</v>
      </c>
      <c r="C120" s="26" t="s">
        <v>121</v>
      </c>
      <c r="D120" s="26" t="s">
        <v>17</v>
      </c>
      <c r="E120" s="26" t="s">
        <v>18</v>
      </c>
      <c r="F120" s="26" t="s">
        <v>35</v>
      </c>
      <c r="G120" s="27">
        <v>875</v>
      </c>
      <c r="H120" s="27">
        <v>548</v>
      </c>
      <c r="I120" s="28">
        <v>0.626285714285714</v>
      </c>
      <c r="J120" s="27">
        <v>1</v>
      </c>
      <c r="K120" s="29">
        <v>3110.6153846153902</v>
      </c>
      <c r="L120" s="32">
        <v>3110.6153846153902</v>
      </c>
      <c r="M120" s="27">
        <f t="shared" si="44"/>
        <v>504.31</v>
      </c>
      <c r="N120" s="52">
        <f t="shared" si="45"/>
        <v>84.05</v>
      </c>
    </row>
    <row r="121" spans="1:14" ht="15.75" x14ac:dyDescent="0.25">
      <c r="A121" s="25">
        <v>101</v>
      </c>
      <c r="B121" s="25">
        <v>14157</v>
      </c>
      <c r="C121" s="26" t="s">
        <v>122</v>
      </c>
      <c r="D121" s="26" t="s">
        <v>17</v>
      </c>
      <c r="E121" s="26" t="s">
        <v>18</v>
      </c>
      <c r="F121" s="26" t="s">
        <v>19</v>
      </c>
      <c r="G121" s="27">
        <v>22</v>
      </c>
      <c r="H121" s="27">
        <v>3</v>
      </c>
      <c r="I121" s="28">
        <v>0.13636363636363599</v>
      </c>
      <c r="J121" s="27">
        <v>0</v>
      </c>
      <c r="K121" s="29">
        <v>1103</v>
      </c>
      <c r="L121" s="32">
        <v>0</v>
      </c>
      <c r="M121" s="27">
        <f>ROUND((L121*$M$16)/2,2)</f>
        <v>0</v>
      </c>
      <c r="N121" s="52">
        <f>ROUND(M121/6,2)</f>
        <v>0</v>
      </c>
    </row>
    <row r="122" spans="1:14" ht="15.75" x14ac:dyDescent="0.25">
      <c r="A122" s="25">
        <v>102</v>
      </c>
      <c r="B122" s="25">
        <v>16310</v>
      </c>
      <c r="C122" s="26" t="s">
        <v>149</v>
      </c>
      <c r="D122" s="26" t="s">
        <v>17</v>
      </c>
      <c r="E122" s="26" t="s">
        <v>18</v>
      </c>
      <c r="F122" s="26" t="s">
        <v>19</v>
      </c>
      <c r="G122" s="27">
        <v>94</v>
      </c>
      <c r="H122" s="27">
        <v>24</v>
      </c>
      <c r="I122" s="28">
        <v>0.25531914893617003</v>
      </c>
      <c r="J122" s="27">
        <v>0</v>
      </c>
      <c r="K122" s="29">
        <v>928.07692307692298</v>
      </c>
      <c r="L122" s="32">
        <v>0</v>
      </c>
      <c r="M122" s="27">
        <f>ROUND((L122*$M$16)/2,2)</f>
        <v>0</v>
      </c>
      <c r="N122" s="52">
        <f>ROUND(M122/6,2)</f>
        <v>0</v>
      </c>
    </row>
    <row r="123" spans="1:14" ht="15.75" x14ac:dyDescent="0.25">
      <c r="A123" s="25">
        <v>103</v>
      </c>
      <c r="B123" s="25">
        <v>17850</v>
      </c>
      <c r="C123" s="26" t="s">
        <v>123</v>
      </c>
      <c r="D123" s="26" t="s">
        <v>17</v>
      </c>
      <c r="E123" s="26" t="s">
        <v>38</v>
      </c>
      <c r="F123" s="26" t="s">
        <v>41</v>
      </c>
      <c r="G123" s="27">
        <v>173</v>
      </c>
      <c r="H123" s="27">
        <v>137</v>
      </c>
      <c r="I123" s="28">
        <v>0.79190751445086704</v>
      </c>
      <c r="J123" s="27">
        <v>2</v>
      </c>
      <c r="K123" s="29">
        <v>1412.8461538461499</v>
      </c>
      <c r="L123" s="32">
        <v>2825.6923076923099</v>
      </c>
      <c r="M123" s="27">
        <f>ROUND((L123*$M$16)/2,2)</f>
        <v>458.12</v>
      </c>
      <c r="N123" s="52">
        <f>ROUND(M123/6,2)</f>
        <v>76.349999999999994</v>
      </c>
    </row>
    <row r="124" spans="1:14" ht="15.75" x14ac:dyDescent="0.25">
      <c r="A124" s="25">
        <v>104</v>
      </c>
      <c r="B124" s="25">
        <v>27811</v>
      </c>
      <c r="C124" s="26" t="s">
        <v>150</v>
      </c>
      <c r="D124" s="26" t="s">
        <v>17</v>
      </c>
      <c r="E124" s="26" t="s">
        <v>18</v>
      </c>
      <c r="F124" s="26" t="s">
        <v>19</v>
      </c>
      <c r="G124" s="27">
        <v>2374</v>
      </c>
      <c r="H124" s="27">
        <v>1289</v>
      </c>
      <c r="I124" s="28">
        <v>0.54296545914069105</v>
      </c>
      <c r="J124" s="27">
        <v>1</v>
      </c>
      <c r="K124" s="29">
        <v>12361.307692307701</v>
      </c>
      <c r="L124" s="32">
        <v>12361.307692307701</v>
      </c>
      <c r="M124" s="27">
        <f t="shared" ref="M124:M126" si="46">ROUND((L124*$M$16)/2,2)</f>
        <v>2004.1</v>
      </c>
      <c r="N124" s="52">
        <f t="shared" ref="N124:N126" si="47">ROUND(M124/6,2)</f>
        <v>334.02</v>
      </c>
    </row>
    <row r="125" spans="1:14" ht="15.75" x14ac:dyDescent="0.25">
      <c r="A125" s="25">
        <v>105</v>
      </c>
      <c r="B125" s="25">
        <v>27950</v>
      </c>
      <c r="C125" s="26" t="s">
        <v>124</v>
      </c>
      <c r="D125" s="26" t="s">
        <v>17</v>
      </c>
      <c r="E125" s="26" t="s">
        <v>18</v>
      </c>
      <c r="F125" s="26" t="s">
        <v>19</v>
      </c>
      <c r="G125" s="27">
        <v>41</v>
      </c>
      <c r="H125" s="27">
        <v>15</v>
      </c>
      <c r="I125" s="28">
        <v>0.36585365853658502</v>
      </c>
      <c r="J125" s="27">
        <v>0</v>
      </c>
      <c r="K125" s="29">
        <v>763.30769230769204</v>
      </c>
      <c r="L125" s="32">
        <v>0</v>
      </c>
      <c r="M125" s="27">
        <f t="shared" si="46"/>
        <v>0</v>
      </c>
      <c r="N125" s="52">
        <f t="shared" si="47"/>
        <v>0</v>
      </c>
    </row>
    <row r="126" spans="1:14" ht="15.75" x14ac:dyDescent="0.25">
      <c r="A126" s="25">
        <v>106</v>
      </c>
      <c r="B126" s="25">
        <v>28271</v>
      </c>
      <c r="C126" s="26" t="s">
        <v>125</v>
      </c>
      <c r="D126" s="26" t="s">
        <v>17</v>
      </c>
      <c r="E126" s="26" t="s">
        <v>38</v>
      </c>
      <c r="F126" s="26" t="s">
        <v>43</v>
      </c>
      <c r="G126" s="27">
        <v>735</v>
      </c>
      <c r="H126" s="27">
        <v>28</v>
      </c>
      <c r="I126" s="28">
        <v>3.8095238095238099E-2</v>
      </c>
      <c r="J126" s="27">
        <v>0</v>
      </c>
      <c r="K126" s="29">
        <v>3510.8461538461502</v>
      </c>
      <c r="L126" s="32">
        <v>0</v>
      </c>
      <c r="M126" s="27">
        <f t="shared" si="46"/>
        <v>0</v>
      </c>
      <c r="N126" s="52">
        <f t="shared" si="47"/>
        <v>0</v>
      </c>
    </row>
    <row r="127" spans="1:14" ht="15.75" x14ac:dyDescent="0.25">
      <c r="A127" s="25">
        <v>107</v>
      </c>
      <c r="B127" s="25">
        <v>29010</v>
      </c>
      <c r="C127" s="26" t="s">
        <v>126</v>
      </c>
      <c r="D127" s="26" t="s">
        <v>17</v>
      </c>
      <c r="E127" s="26" t="s">
        <v>38</v>
      </c>
      <c r="F127" s="26" t="s">
        <v>41</v>
      </c>
      <c r="G127" s="27">
        <v>160</v>
      </c>
      <c r="H127" s="27">
        <v>102</v>
      </c>
      <c r="I127" s="28">
        <v>0.63749999999999996</v>
      </c>
      <c r="J127" s="27">
        <v>1</v>
      </c>
      <c r="K127" s="29">
        <v>1323</v>
      </c>
      <c r="L127" s="32">
        <v>1323</v>
      </c>
      <c r="M127" s="27">
        <f t="shared" ref="M127:M134" si="48">ROUND((L127*$M$16)/2,2)</f>
        <v>214.49</v>
      </c>
      <c r="N127" s="52">
        <f t="shared" ref="N127:N134" si="49">ROUND(M127/6,2)</f>
        <v>35.75</v>
      </c>
    </row>
    <row r="128" spans="1:14" ht="15.75" x14ac:dyDescent="0.25">
      <c r="A128" s="25">
        <v>108</v>
      </c>
      <c r="B128" s="25">
        <v>29615</v>
      </c>
      <c r="C128" s="26" t="s">
        <v>127</v>
      </c>
      <c r="D128" s="26" t="s">
        <v>17</v>
      </c>
      <c r="E128" s="26" t="s">
        <v>18</v>
      </c>
      <c r="F128" s="26" t="s">
        <v>32</v>
      </c>
      <c r="G128" s="27">
        <v>465</v>
      </c>
      <c r="H128" s="27">
        <v>288</v>
      </c>
      <c r="I128" s="28">
        <v>0.619354838709677</v>
      </c>
      <c r="J128" s="27">
        <v>1</v>
      </c>
      <c r="K128" s="29">
        <v>2548.3846153846198</v>
      </c>
      <c r="L128" s="32">
        <v>2548.3846153846198</v>
      </c>
      <c r="M128" s="27">
        <f t="shared" si="48"/>
        <v>413.16</v>
      </c>
      <c r="N128" s="52">
        <f t="shared" si="49"/>
        <v>68.86</v>
      </c>
    </row>
    <row r="129" spans="1:14" ht="15.75" x14ac:dyDescent="0.25">
      <c r="A129" s="25">
        <v>109</v>
      </c>
      <c r="B129" s="25">
        <v>29930</v>
      </c>
      <c r="C129" s="26" t="s">
        <v>128</v>
      </c>
      <c r="D129" s="26" t="s">
        <v>17</v>
      </c>
      <c r="E129" s="26" t="s">
        <v>38</v>
      </c>
      <c r="F129" s="26" t="s">
        <v>39</v>
      </c>
      <c r="G129" s="27">
        <v>797</v>
      </c>
      <c r="H129" s="27">
        <v>151</v>
      </c>
      <c r="I129" s="28">
        <v>0.189460476787955</v>
      </c>
      <c r="J129" s="27">
        <v>0</v>
      </c>
      <c r="K129" s="29">
        <v>3452.9230769230799</v>
      </c>
      <c r="L129" s="32">
        <v>0</v>
      </c>
      <c r="M129" s="27">
        <f t="shared" si="48"/>
        <v>0</v>
      </c>
      <c r="N129" s="52">
        <f t="shared" si="49"/>
        <v>0</v>
      </c>
    </row>
    <row r="130" spans="1:14" ht="15.75" x14ac:dyDescent="0.25">
      <c r="A130" s="25">
        <v>110</v>
      </c>
      <c r="B130" s="25">
        <v>30290</v>
      </c>
      <c r="C130" s="26" t="s">
        <v>129</v>
      </c>
      <c r="D130" s="26" t="s">
        <v>17</v>
      </c>
      <c r="E130" s="26" t="s">
        <v>18</v>
      </c>
      <c r="F130" s="26" t="s">
        <v>19</v>
      </c>
      <c r="G130" s="27">
        <v>121</v>
      </c>
      <c r="H130" s="27">
        <v>41</v>
      </c>
      <c r="I130" s="28">
        <v>0.338842975206612</v>
      </c>
      <c r="J130" s="27">
        <v>0</v>
      </c>
      <c r="K130" s="29">
        <v>934.15384615384596</v>
      </c>
      <c r="L130" s="32">
        <v>0</v>
      </c>
      <c r="M130" s="27">
        <f t="shared" si="48"/>
        <v>0</v>
      </c>
      <c r="N130" s="52">
        <f t="shared" si="49"/>
        <v>0</v>
      </c>
    </row>
    <row r="131" spans="1:14" ht="15.75" x14ac:dyDescent="0.25">
      <c r="A131" s="25">
        <v>111</v>
      </c>
      <c r="B131" s="25">
        <v>30348</v>
      </c>
      <c r="C131" s="26" t="s">
        <v>130</v>
      </c>
      <c r="D131" s="26" t="s">
        <v>17</v>
      </c>
      <c r="E131" s="26" t="s">
        <v>38</v>
      </c>
      <c r="F131" s="26" t="s">
        <v>41</v>
      </c>
      <c r="G131" s="27">
        <v>160</v>
      </c>
      <c r="H131" s="27">
        <v>127</v>
      </c>
      <c r="I131" s="28">
        <v>0.79374999999999996</v>
      </c>
      <c r="J131" s="27">
        <v>2</v>
      </c>
      <c r="K131" s="29">
        <v>3012.23076923077</v>
      </c>
      <c r="L131" s="32">
        <v>6024.4615384615399</v>
      </c>
      <c r="M131" s="27">
        <f t="shared" si="48"/>
        <v>976.72</v>
      </c>
      <c r="N131" s="52">
        <f t="shared" si="49"/>
        <v>162.79</v>
      </c>
    </row>
    <row r="132" spans="1:14" ht="15.75" x14ac:dyDescent="0.25">
      <c r="A132" s="25">
        <v>112</v>
      </c>
      <c r="B132" s="25">
        <v>30754</v>
      </c>
      <c r="C132" s="26" t="s">
        <v>131</v>
      </c>
      <c r="D132" s="26" t="s">
        <v>17</v>
      </c>
      <c r="E132" s="26" t="s">
        <v>18</v>
      </c>
      <c r="F132" s="26" t="s">
        <v>19</v>
      </c>
      <c r="G132" s="27">
        <v>108</v>
      </c>
      <c r="H132" s="27">
        <v>36</v>
      </c>
      <c r="I132" s="28">
        <v>0.33333333333333298</v>
      </c>
      <c r="J132" s="27">
        <v>0</v>
      </c>
      <c r="K132" s="29">
        <v>999.92307692307702</v>
      </c>
      <c r="L132" s="32">
        <v>0</v>
      </c>
      <c r="M132" s="27">
        <f t="shared" si="48"/>
        <v>0</v>
      </c>
      <c r="N132" s="52">
        <f t="shared" si="49"/>
        <v>0</v>
      </c>
    </row>
    <row r="133" spans="1:14" ht="15.75" x14ac:dyDescent="0.25">
      <c r="A133" s="25">
        <v>113</v>
      </c>
      <c r="B133" s="25">
        <v>31669</v>
      </c>
      <c r="C133" s="26" t="s">
        <v>132</v>
      </c>
      <c r="D133" s="26" t="s">
        <v>17</v>
      </c>
      <c r="E133" s="26" t="s">
        <v>18</v>
      </c>
      <c r="F133" s="26" t="s">
        <v>19</v>
      </c>
      <c r="G133" s="27">
        <v>143</v>
      </c>
      <c r="H133" s="27">
        <v>40</v>
      </c>
      <c r="I133" s="28">
        <v>0.27972027972028002</v>
      </c>
      <c r="J133" s="27">
        <v>0</v>
      </c>
      <c r="K133" s="29">
        <v>1284.76923076923</v>
      </c>
      <c r="L133" s="32">
        <v>0</v>
      </c>
      <c r="M133" s="27">
        <f t="shared" si="48"/>
        <v>0</v>
      </c>
      <c r="N133" s="52">
        <f t="shared" si="49"/>
        <v>0</v>
      </c>
    </row>
    <row r="134" spans="1:14" ht="15.75" x14ac:dyDescent="0.25">
      <c r="A134" s="25">
        <v>114</v>
      </c>
      <c r="B134" s="25">
        <v>32941</v>
      </c>
      <c r="C134" s="26" t="s">
        <v>70</v>
      </c>
      <c r="D134" s="26" t="s">
        <v>17</v>
      </c>
      <c r="E134" s="26" t="s">
        <v>38</v>
      </c>
      <c r="F134" s="26" t="s">
        <v>39</v>
      </c>
      <c r="G134" s="27">
        <v>248</v>
      </c>
      <c r="H134" s="27">
        <v>85</v>
      </c>
      <c r="I134" s="28">
        <v>0.342741935483871</v>
      </c>
      <c r="J134" s="27">
        <v>0</v>
      </c>
      <c r="K134" s="29">
        <v>1311.1538461538501</v>
      </c>
      <c r="L134" s="32">
        <v>0</v>
      </c>
      <c r="M134" s="27">
        <f t="shared" si="48"/>
        <v>0</v>
      </c>
      <c r="N134" s="52">
        <f t="shared" si="49"/>
        <v>0</v>
      </c>
    </row>
    <row r="135" spans="1:14" ht="15.75" x14ac:dyDescent="0.25">
      <c r="A135" s="25">
        <v>115</v>
      </c>
      <c r="B135" s="25">
        <v>46688</v>
      </c>
      <c r="C135" s="26" t="s">
        <v>133</v>
      </c>
      <c r="D135" s="26" t="s">
        <v>17</v>
      </c>
      <c r="E135" s="26" t="s">
        <v>18</v>
      </c>
      <c r="F135" s="26" t="s">
        <v>19</v>
      </c>
      <c r="G135" s="27">
        <v>1276</v>
      </c>
      <c r="H135" s="27">
        <v>261</v>
      </c>
      <c r="I135" s="28">
        <v>0.204545454545455</v>
      </c>
      <c r="J135" s="27">
        <v>0</v>
      </c>
      <c r="K135" s="29">
        <v>3483.6923076923099</v>
      </c>
      <c r="L135" s="32">
        <v>0</v>
      </c>
      <c r="M135" s="27">
        <f t="shared" ref="M135:M136" si="50">ROUND((L135*$M$16)/2,2)</f>
        <v>0</v>
      </c>
      <c r="N135" s="52">
        <f t="shared" ref="N135:N136" si="51">ROUND(M135/6,2)</f>
        <v>0</v>
      </c>
    </row>
    <row r="136" spans="1:14" ht="15.75" x14ac:dyDescent="0.25">
      <c r="A136" s="25">
        <v>116</v>
      </c>
      <c r="B136" s="25">
        <v>47731</v>
      </c>
      <c r="C136" s="26" t="s">
        <v>70</v>
      </c>
      <c r="D136" s="26" t="s">
        <v>17</v>
      </c>
      <c r="E136" s="26" t="s">
        <v>18</v>
      </c>
      <c r="F136" s="26" t="s">
        <v>35</v>
      </c>
      <c r="G136" s="27">
        <v>2179</v>
      </c>
      <c r="H136" s="27">
        <v>21</v>
      </c>
      <c r="I136" s="28">
        <v>9.6374483708123009E-3</v>
      </c>
      <c r="J136" s="27">
        <v>0</v>
      </c>
      <c r="K136" s="29">
        <v>9500.2307692307695</v>
      </c>
      <c r="L136" s="32">
        <v>0</v>
      </c>
      <c r="M136" s="27">
        <f t="shared" si="50"/>
        <v>0</v>
      </c>
      <c r="N136" s="52">
        <f t="shared" si="51"/>
        <v>0</v>
      </c>
    </row>
    <row r="137" spans="1:14" ht="15.75" x14ac:dyDescent="0.25">
      <c r="A137" s="25">
        <v>117</v>
      </c>
      <c r="B137" s="25">
        <v>52919</v>
      </c>
      <c r="C137" s="26" t="s">
        <v>151</v>
      </c>
      <c r="D137" s="26" t="s">
        <v>17</v>
      </c>
      <c r="E137" s="26" t="s">
        <v>18</v>
      </c>
      <c r="F137" s="26" t="s">
        <v>45</v>
      </c>
      <c r="G137" s="27">
        <v>216</v>
      </c>
      <c r="H137" s="27">
        <v>52</v>
      </c>
      <c r="I137" s="28">
        <v>0.240740740740741</v>
      </c>
      <c r="J137" s="27">
        <v>0</v>
      </c>
      <c r="K137" s="29">
        <v>1022.07692307692</v>
      </c>
      <c r="L137" s="32">
        <v>0</v>
      </c>
      <c r="M137" s="27">
        <f>ROUND((L137*$M$16)/2,2)</f>
        <v>0</v>
      </c>
      <c r="N137" s="52">
        <f>ROUND(M137/6,2)</f>
        <v>0</v>
      </c>
    </row>
    <row r="138" spans="1:14" ht="15.75" x14ac:dyDescent="0.25">
      <c r="A138" s="25">
        <v>118</v>
      </c>
      <c r="B138" s="25">
        <v>10407</v>
      </c>
      <c r="C138" s="26" t="s">
        <v>153</v>
      </c>
      <c r="D138" s="26" t="s">
        <v>17</v>
      </c>
      <c r="E138" s="26" t="s">
        <v>18</v>
      </c>
      <c r="F138" s="26" t="s">
        <v>19</v>
      </c>
      <c r="G138" s="27">
        <v>0</v>
      </c>
      <c r="H138" s="27">
        <v>0</v>
      </c>
      <c r="I138" s="28">
        <v>0</v>
      </c>
      <c r="J138" s="27">
        <v>0</v>
      </c>
      <c r="K138" s="29">
        <v>3.1538461538461502</v>
      </c>
      <c r="L138" s="32">
        <v>0</v>
      </c>
      <c r="M138" s="27">
        <f>ROUND((L138*$M$16)/2,2)</f>
        <v>0</v>
      </c>
      <c r="N138" s="52">
        <f>ROUND(M138/6,2)</f>
        <v>0</v>
      </c>
    </row>
    <row r="139" spans="1:14" ht="16.5" thickBot="1" x14ac:dyDescent="0.3">
      <c r="A139" s="25">
        <v>119</v>
      </c>
      <c r="B139" s="45">
        <v>34639</v>
      </c>
      <c r="C139" s="46" t="s">
        <v>154</v>
      </c>
      <c r="D139" s="46" t="s">
        <v>17</v>
      </c>
      <c r="E139" s="46" t="s">
        <v>18</v>
      </c>
      <c r="F139" s="46" t="s">
        <v>32</v>
      </c>
      <c r="G139" s="40">
        <v>0</v>
      </c>
      <c r="H139" s="40">
        <v>0</v>
      </c>
      <c r="I139" s="41">
        <v>0</v>
      </c>
      <c r="J139" s="40">
        <v>0</v>
      </c>
      <c r="K139" s="42">
        <v>150.30769230769201</v>
      </c>
      <c r="L139" s="43">
        <v>0</v>
      </c>
      <c r="M139" s="27">
        <f>ROUND((L139*$M$16)/2,2)</f>
        <v>0</v>
      </c>
      <c r="N139" s="53">
        <f>ROUND(M139/6,2)</f>
        <v>0</v>
      </c>
    </row>
    <row r="140" spans="1:14" ht="16.5" thickBot="1" x14ac:dyDescent="0.3">
      <c r="A140" s="75" t="s">
        <v>134</v>
      </c>
      <c r="B140" s="76"/>
      <c r="C140" s="76"/>
      <c r="D140" s="76"/>
      <c r="E140" s="76"/>
      <c r="F140" s="77"/>
      <c r="G140" s="44">
        <f>SUM(G21:G139)</f>
        <v>137780</v>
      </c>
      <c r="H140" s="39">
        <f>SUM(H21:H139)</f>
        <v>57190</v>
      </c>
      <c r="I140" s="30">
        <f>+H140/G140</f>
        <v>0.41508201480621282</v>
      </c>
      <c r="J140" s="31">
        <f>SUM(J21:J139)</f>
        <v>57</v>
      </c>
      <c r="K140" s="39">
        <f>SUM(K21:K139)</f>
        <v>765713.69230769179</v>
      </c>
      <c r="L140" s="33">
        <f>SUM(L21:L139)</f>
        <v>317437.15384615381</v>
      </c>
      <c r="M140" s="49">
        <f>+SUM(M21:M139)</f>
        <v>51464.98000000001</v>
      </c>
      <c r="N140" s="50">
        <f>+SUM(N21:N139)</f>
        <v>8577.51</v>
      </c>
    </row>
    <row r="141" spans="1:14" x14ac:dyDescent="0.2">
      <c r="F141" s="38"/>
    </row>
    <row r="142" spans="1:14" x14ac:dyDescent="0.2">
      <c r="F142" s="38"/>
    </row>
    <row r="143" spans="1:14" x14ac:dyDescent="0.2">
      <c r="M143" s="38"/>
      <c r="N143" s="38"/>
    </row>
    <row r="144" spans="1:14" ht="15.75" x14ac:dyDescent="0.2">
      <c r="A144" s="78" t="s">
        <v>155</v>
      </c>
      <c r="B144" s="78"/>
      <c r="C144" s="78"/>
      <c r="D144" s="78"/>
      <c r="E144" s="78"/>
      <c r="M144" s="48"/>
      <c r="N144" s="48"/>
    </row>
    <row r="145" spans="1:10" ht="18.75" x14ac:dyDescent="0.2">
      <c r="A145" s="79" t="s">
        <v>143</v>
      </c>
      <c r="B145" s="79"/>
      <c r="C145" s="79"/>
      <c r="D145" s="79"/>
      <c r="E145" s="79"/>
    </row>
    <row r="146" spans="1:10" x14ac:dyDescent="0.2">
      <c r="J146" s="38"/>
    </row>
    <row r="147" spans="1:10" x14ac:dyDescent="0.2">
      <c r="J147" s="38"/>
    </row>
  </sheetData>
  <autoFilter ref="A20:N142"/>
  <mergeCells count="29">
    <mergeCell ref="A140:F140"/>
    <mergeCell ref="A144:E144"/>
    <mergeCell ref="A145:E145"/>
    <mergeCell ref="G17:I17"/>
    <mergeCell ref="G18:I18"/>
    <mergeCell ref="J17:J19"/>
    <mergeCell ref="K17:K19"/>
    <mergeCell ref="L17:L19"/>
    <mergeCell ref="B17:B19"/>
    <mergeCell ref="C17:C19"/>
    <mergeCell ref="D17:D19"/>
    <mergeCell ref="E17:E19"/>
    <mergeCell ref="F17:F19"/>
    <mergeCell ref="K1:N5"/>
    <mergeCell ref="M17:N18"/>
    <mergeCell ref="A7:N7"/>
    <mergeCell ref="D9:H9"/>
    <mergeCell ref="A10:N10"/>
    <mergeCell ref="A11:N11"/>
    <mergeCell ref="A12:N12"/>
    <mergeCell ref="A13:F14"/>
    <mergeCell ref="G13:I13"/>
    <mergeCell ref="J13:K13"/>
    <mergeCell ref="G14:I14"/>
    <mergeCell ref="J14:K14"/>
    <mergeCell ref="G15:H15"/>
    <mergeCell ref="I15:J15"/>
    <mergeCell ref="K16:L16"/>
    <mergeCell ref="A17:A19"/>
  </mergeCells>
  <pageMargins left="0.7" right="0.7" top="0.75" bottom="0.75" header="0.3" footer="0.3"/>
  <pageSetup paperSize="9" scale="67" fitToHeight="0" orientation="landscape" r:id="rId1"/>
  <headerFooter alignWithMargins="0"/>
  <ignoredErrors>
    <ignoredError sqref="G140:L1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Gerų darbo rezultatų ataskaita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Sigita Skroblienė</cp:lastModifiedBy>
  <cp:lastPrinted>2018-08-22T08:33:58Z</cp:lastPrinted>
  <dcterms:created xsi:type="dcterms:W3CDTF">2010-03-23T10:34:53Z</dcterms:created>
  <dcterms:modified xsi:type="dcterms:W3CDTF">2019-10-28T13:37:41Z</dcterms:modified>
</cp:coreProperties>
</file>