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virgdelt\AppData\Local\Microsoft\Windows\INetCache\Content.Outlook\FS8C8S3J\"/>
    </mc:Choice>
  </mc:AlternateContent>
  <xr:revisionPtr revIDLastSave="0" documentId="13_ncr:1_{3345B0CD-6940-4D6D-B3B6-32A09E30B6B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4" i="1" l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X47" i="1"/>
  <c r="X43" i="1" s="1"/>
  <c r="T47" i="1"/>
  <c r="S47" i="1"/>
  <c r="R47" i="1"/>
  <c r="R43" i="1" s="1"/>
  <c r="Q47" i="1"/>
  <c r="Q43" i="1" s="1"/>
  <c r="P47" i="1"/>
  <c r="P43" i="1" s="1"/>
  <c r="O47" i="1"/>
  <c r="O43" i="1" s="1"/>
  <c r="N47" i="1"/>
  <c r="M47" i="1"/>
  <c r="L47" i="1"/>
  <c r="K47" i="1"/>
  <c r="J47" i="1"/>
  <c r="J43" i="1" s="1"/>
  <c r="I47" i="1"/>
  <c r="I43" i="1" s="1"/>
  <c r="H47" i="1"/>
  <c r="H43" i="1" s="1"/>
  <c r="G47" i="1"/>
  <c r="G43" i="1" s="1"/>
  <c r="F47" i="1"/>
  <c r="E47" i="1"/>
  <c r="D47" i="1"/>
  <c r="C47" i="1"/>
  <c r="T43" i="1"/>
  <c r="S43" i="1"/>
  <c r="N43" i="1"/>
  <c r="M43" i="1"/>
  <c r="L43" i="1"/>
  <c r="K43" i="1"/>
  <c r="F43" i="1"/>
  <c r="E43" i="1"/>
  <c r="D43" i="1"/>
  <c r="C43" i="1"/>
  <c r="T40" i="1"/>
  <c r="S40" i="1"/>
  <c r="R40" i="1"/>
  <c r="Q40" i="1"/>
  <c r="N40" i="1"/>
  <c r="M40" i="1"/>
  <c r="L40" i="1"/>
  <c r="K40" i="1"/>
  <c r="J40" i="1"/>
  <c r="I40" i="1"/>
  <c r="H40" i="1"/>
  <c r="G40" i="1"/>
  <c r="F40" i="1"/>
  <c r="E40" i="1"/>
  <c r="D40" i="1"/>
  <c r="C40" i="1"/>
  <c r="X25" i="1"/>
  <c r="X24" i="1" s="1"/>
  <c r="V25" i="1"/>
  <c r="T25" i="1"/>
  <c r="S25" i="1"/>
  <c r="S24" i="1" s="1"/>
  <c r="R25" i="1"/>
  <c r="R24" i="1" s="1"/>
  <c r="R17" i="1" s="1"/>
  <c r="Q25" i="1"/>
  <c r="P25" i="1"/>
  <c r="P24" i="1" s="1"/>
  <c r="O25" i="1"/>
  <c r="O24" i="1" s="1"/>
  <c r="N25" i="1"/>
  <c r="M25" i="1"/>
  <c r="L25" i="1"/>
  <c r="K25" i="1"/>
  <c r="K24" i="1" s="1"/>
  <c r="J25" i="1"/>
  <c r="J24" i="1" s="1"/>
  <c r="J17" i="1" s="1"/>
  <c r="I25" i="1"/>
  <c r="H25" i="1"/>
  <c r="H24" i="1" s="1"/>
  <c r="G25" i="1"/>
  <c r="G24" i="1" s="1"/>
  <c r="F25" i="1"/>
  <c r="E25" i="1"/>
  <c r="D25" i="1"/>
  <c r="C25" i="1"/>
  <c r="C24" i="1" s="1"/>
  <c r="V24" i="1"/>
  <c r="T24" i="1"/>
  <c r="T17" i="1" s="1"/>
  <c r="Q24" i="1"/>
  <c r="N24" i="1"/>
  <c r="M24" i="1"/>
  <c r="M17" i="1" s="1"/>
  <c r="L24" i="1"/>
  <c r="I24" i="1"/>
  <c r="F24" i="1"/>
  <c r="F17" i="1" s="1"/>
  <c r="E24" i="1"/>
  <c r="E17" i="1" s="1"/>
  <c r="D24" i="1"/>
  <c r="D17" i="1" s="1"/>
  <c r="X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I17" i="1" s="1"/>
  <c r="H21" i="1"/>
  <c r="G21" i="1"/>
  <c r="F21" i="1"/>
  <c r="E21" i="1"/>
  <c r="D21" i="1"/>
  <c r="C21" i="1"/>
  <c r="X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Q17" i="1"/>
  <c r="N17" i="1"/>
  <c r="O13" i="1"/>
  <c r="O9" i="1" s="1"/>
  <c r="V56" i="1"/>
  <c r="V54" i="1" s="1"/>
  <c r="V55" i="1"/>
  <c r="V53" i="1"/>
  <c r="V52" i="1"/>
  <c r="V51" i="1"/>
  <c r="V50" i="1"/>
  <c r="V49" i="1"/>
  <c r="V48" i="1"/>
  <c r="V47" i="1" s="1"/>
  <c r="V43" i="1" s="1"/>
  <c r="V46" i="1"/>
  <c r="V45" i="1"/>
  <c r="V44" i="1"/>
  <c r="V42" i="1"/>
  <c r="V41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3" i="1"/>
  <c r="V22" i="1"/>
  <c r="V20" i="1"/>
  <c r="V19" i="1"/>
  <c r="V18" i="1" s="1"/>
  <c r="V17" i="1" s="1"/>
  <c r="V40" i="1" s="1"/>
  <c r="U56" i="1"/>
  <c r="U54" i="1" s="1"/>
  <c r="U55" i="1"/>
  <c r="U53" i="1"/>
  <c r="U52" i="1"/>
  <c r="U51" i="1"/>
  <c r="U50" i="1"/>
  <c r="U49" i="1"/>
  <c r="U48" i="1"/>
  <c r="U46" i="1"/>
  <c r="U45" i="1"/>
  <c r="U44" i="1"/>
  <c r="U42" i="1"/>
  <c r="U41" i="1"/>
  <c r="U39" i="1"/>
  <c r="U38" i="1"/>
  <c r="U37" i="1"/>
  <c r="U36" i="1"/>
  <c r="U35" i="1"/>
  <c r="U34" i="1"/>
  <c r="U33" i="1"/>
  <c r="U32" i="1"/>
  <c r="U31" i="1"/>
  <c r="U30" i="1"/>
  <c r="U29" i="1"/>
  <c r="U28" i="1"/>
  <c r="U25" i="1" s="1"/>
  <c r="U27" i="1"/>
  <c r="U26" i="1"/>
  <c r="U23" i="1"/>
  <c r="U22" i="1"/>
  <c r="U20" i="1"/>
  <c r="U19" i="1"/>
  <c r="U16" i="1"/>
  <c r="U15" i="1"/>
  <c r="U14" i="1"/>
  <c r="U12" i="1"/>
  <c r="U11" i="1"/>
  <c r="U10" i="1"/>
  <c r="V9" i="1"/>
  <c r="U47" i="1" l="1"/>
  <c r="U43" i="1" s="1"/>
  <c r="U18" i="1"/>
  <c r="U24" i="1"/>
  <c r="L17" i="1"/>
  <c r="G17" i="1"/>
  <c r="O17" i="1"/>
  <c r="O40" i="1" s="1"/>
  <c r="H17" i="1"/>
  <c r="P17" i="1"/>
  <c r="P40" i="1" s="1"/>
  <c r="X17" i="1"/>
  <c r="X40" i="1" s="1"/>
  <c r="K17" i="1"/>
  <c r="S17" i="1"/>
  <c r="C17" i="1"/>
  <c r="U13" i="1"/>
  <c r="U9" i="1"/>
  <c r="U17" i="1" l="1"/>
  <c r="U40" i="1" s="1"/>
</calcChain>
</file>

<file path=xl/sharedStrings.xml><?xml version="1.0" encoding="utf-8"?>
<sst xmlns="http://schemas.openxmlformats.org/spreadsheetml/2006/main" count="185" uniqueCount="107">
  <si>
    <t>Rodiklis</t>
  </si>
  <si>
    <t>Universiteto ligoninės</t>
  </si>
  <si>
    <t>Respublikos ligoninės</t>
  </si>
  <si>
    <t>Regiono ligoninės</t>
  </si>
  <si>
    <t>Rajono ligoninės</t>
  </si>
  <si>
    <t>Poliklinikos</t>
  </si>
  <si>
    <t>iš viso</t>
  </si>
  <si>
    <t>centralizuotai Valstybinės ligonių kasos prie Sveikatos apsaugos ministerijos (toliau - VLK) nupirktiems vaistams ***</t>
  </si>
  <si>
    <t>centralizuotai VLK nupirktoms medicinos pagalbos priemonėms ***</t>
  </si>
  <si>
    <t>medicinos pagalbos priemonėms (prietaisams)</t>
  </si>
  <si>
    <t>medicininė įranga</t>
  </si>
  <si>
    <t>–</t>
  </si>
  <si>
    <t>Eil. Nr.</t>
  </si>
  <si>
    <t>Struktūrinio bendradarbiavimo pagrindu veikiantys sveikatos centrai</t>
  </si>
  <si>
    <t>Pirminės sveikatos priežiūros centrai</t>
  </si>
  <si>
    <t>Slaugos ir palaikomojo gydymo ligoninės</t>
  </si>
  <si>
    <t>Greitosios medicinos pagalbos tarnyba</t>
  </si>
  <si>
    <t xml:space="preserve">Viešosios asmens sveikatos priežiūros įstaigos </t>
  </si>
  <si>
    <t>Prrivačios asmens sveikatos priežiūros įstaigos</t>
  </si>
  <si>
    <t>iš PSDF</t>
  </si>
  <si>
    <t>1.1</t>
  </si>
  <si>
    <t>1.2</t>
  </si>
  <si>
    <t>1.3</t>
  </si>
  <si>
    <t>1.4</t>
  </si>
  <si>
    <t>1.4.1</t>
  </si>
  <si>
    <t>1.4.2</t>
  </si>
  <si>
    <t>1.5</t>
  </si>
  <si>
    <t>2</t>
  </si>
  <si>
    <t>2.1</t>
  </si>
  <si>
    <t>2.1.1</t>
  </si>
  <si>
    <t>2.1.2</t>
  </si>
  <si>
    <t>2.2</t>
  </si>
  <si>
    <t>2.2.1</t>
  </si>
  <si>
    <t>2.2.2</t>
  </si>
  <si>
    <t>2.3</t>
  </si>
  <si>
    <t>2.3.1</t>
  </si>
  <si>
    <t>2.3.1.1</t>
  </si>
  <si>
    <t>2.3.1.2</t>
  </si>
  <si>
    <t>2.3.2</t>
  </si>
  <si>
    <t>2.3.3</t>
  </si>
  <si>
    <t>2.4</t>
  </si>
  <si>
    <t>2.5</t>
  </si>
  <si>
    <t>2.6</t>
  </si>
  <si>
    <t>2.7</t>
  </si>
  <si>
    <t>2.8</t>
  </si>
  <si>
    <t>2.9</t>
  </si>
  <si>
    <t>2.10</t>
  </si>
  <si>
    <t>3</t>
  </si>
  <si>
    <t>6.1</t>
  </si>
  <si>
    <t>6.2</t>
  </si>
  <si>
    <t>6.3</t>
  </si>
  <si>
    <t>6.3.1</t>
  </si>
  <si>
    <t>6.3.2</t>
  </si>
  <si>
    <t>6.3.3</t>
  </si>
  <si>
    <t>6.3.4</t>
  </si>
  <si>
    <t>6.3.5</t>
  </si>
  <si>
    <t>6.3.6</t>
  </si>
  <si>
    <t>7.1</t>
  </si>
  <si>
    <t>7.2</t>
  </si>
  <si>
    <t>Pajamos</t>
  </si>
  <si>
    <t xml:space="preserve">iš valstybės biudžeto </t>
  </si>
  <si>
    <t>iš savivaldybių biudžetų</t>
  </si>
  <si>
    <t>iš Europos Sąjungos, užsienio valstybių ir tarptautinių organizacijų lėšų</t>
  </si>
  <si>
    <t>už suteiktas mokamas asmens sveikatos priežiūros paslaugas (1.4.1+1.4.2), iš jų:</t>
  </si>
  <si>
    <t>- fiziniams asmenims, kai sumoka patys fiziniai asmenys</t>
  </si>
  <si>
    <t>- fiziniams asmenims, kai sumoka juridiniai asmenys</t>
  </si>
  <si>
    <t>kitos pajamos **</t>
  </si>
  <si>
    <t>Sąnaudos (2.1 + 2.2 + 2.3 + 2.4 + ...+ 2.11), tenkančios:</t>
  </si>
  <si>
    <t>darbo užmokesčiui ir socialiniam draudimui (2.1.1 + 2.1.2):</t>
  </si>
  <si>
    <t>– darbo užmokesčiui</t>
  </si>
  <si>
    <t>– socialinio draudimo įmokoms</t>
  </si>
  <si>
    <t>kraujo produktams (2.2.1 + 2.2.2):</t>
  </si>
  <si>
    <t>– kraujo komponentams įsigyti iš kraujo donorystės įstaigų</t>
  </si>
  <si>
    <t>– kraujo komponentų gamybai</t>
  </si>
  <si>
    <t>medicinos reikmenims (2.3.1 + 2.3.2 + 2.3.3):</t>
  </si>
  <si>
    <t>– vaistams, tirpalams, tvarsliavai  (2.3.1.1+2.3.1.2)</t>
  </si>
  <si>
    <t>vaistams, iš jų:</t>
  </si>
  <si>
    <t>dezinfekciniams tirpalams, tvarsliavai, kitiems tirpalams, nepriskiriamiems vaistams</t>
  </si>
  <si>
    <t>– medicinos pagalbos priemonėms ir reagentams, iš jų:</t>
  </si>
  <si>
    <t>– laboratorinių tyrimų ir asmens sveikatos priežiūros paslaugų, teikiamų kitose įstaigose, išlaidoms apmokėti</t>
  </si>
  <si>
    <t>maitinimui</t>
  </si>
  <si>
    <t xml:space="preserve">komunalinėms paslaugoms ir ryšiams </t>
  </si>
  <si>
    <t>paprastajam remontui ir eksploatavimui</t>
  </si>
  <si>
    <t>nusidėvėjimui ir amortizacijai, iš jų:</t>
  </si>
  <si>
    <t>mokesčiams į biudžetą</t>
  </si>
  <si>
    <t>kitos sąnaudos (įskaitant kitos veiklos sąnaudas)</t>
  </si>
  <si>
    <t>apskaitos politikos keitimo ir esminių apskaitos klaidų taisymo įtaka</t>
  </si>
  <si>
    <t>Finansinis rezultatas (1 – 2)</t>
  </si>
  <si>
    <t>Praeitų metų finansinis rezultatas</t>
  </si>
  <si>
    <t>Sukauptas perviršis ar deficitas</t>
  </si>
  <si>
    <t>Turtas (6.1+6.2+6.3)</t>
  </si>
  <si>
    <t>ilgalaikis turtas, iš jo:</t>
  </si>
  <si>
    <t>biologinis turtas</t>
  </si>
  <si>
    <t>trumpalaikis turtas</t>
  </si>
  <si>
    <t>– atsargos</t>
  </si>
  <si>
    <t>– per vienus metus gautinos sumos</t>
  </si>
  <si>
    <t>– pinigai ir pinigų ekvivalentai</t>
  </si>
  <si>
    <t>– išankstiniai apmokėjimai</t>
  </si>
  <si>
    <t>– trumpalaikės investicijos</t>
  </si>
  <si>
    <t>– kitas trumpalaikis turtas</t>
  </si>
  <si>
    <t>Įsipareigojimai (7.1 + 7.2):</t>
  </si>
  <si>
    <t>ilgalaikiai įsipareigojimai</t>
  </si>
  <si>
    <t>trumpalaikiai įsipareigojimai</t>
  </si>
  <si>
    <t>Pagal 2025 m. gruodžio 31 d. duomenis</t>
  </si>
  <si>
    <t>** Pajamos iš kitų finansavimo šaltinių, mokesčių ir socialinių įmokų, pagrindinės veiklos kitos pajamos bei kitos veiklos pajamos.</t>
  </si>
  <si>
    <t>*** Duomenys apie VLK centralizuotai nupirktus vaistus ir medicinos pagalbos priemones įrašomi 3 ir 4 skiltyse.</t>
  </si>
  <si>
    <t xml:space="preserve"> LIETUVOS NACIONALINĖS SVEIKATOS SISTEMOS ASMENS SVEIKATOS PRIEŽIŪROS ĮSTAIGŲ PAGAL LYGMENIS FINANSINĖS VEIKLOS ATASKAITŲ SUVESTINĖ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</si>
</sst>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b/>
      <sz val="11"/>
      <name val="Calibri"/>
      <family val="2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66">
    <xf numFmtId="0" fontId="0" fillId="0" borderId="0" xfId="0"/>
    <xf numFmtId="3" fontId="3" fillId="0" borderId="6" xfId="1" applyNumberFormat="1" applyFont="1" applyBorder="1" applyAlignment="1" applyProtection="1">
      <alignment horizontal="center" vertical="center"/>
      <protection locked="0"/>
    </xf>
    <xf numFmtId="3" fontId="3" fillId="0" borderId="1" xfId="1" applyNumberFormat="1" applyFont="1" applyBorder="1" applyAlignment="1" applyProtection="1">
      <alignment horizontal="center" vertical="center"/>
      <protection locked="0"/>
    </xf>
    <xf numFmtId="3" fontId="3" fillId="0" borderId="4" xfId="1" applyNumberFormat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3" fontId="4" fillId="0" borderId="4" xfId="1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3" fontId="3" fillId="0" borderId="0" xfId="1" applyNumberFormat="1" applyFont="1" applyAlignment="1" applyProtection="1">
      <alignment horizontal="center" vertical="center"/>
      <protection locked="0"/>
    </xf>
    <xf numFmtId="3" fontId="4" fillId="0" borderId="0" xfId="1" applyNumberFormat="1" applyFont="1" applyAlignment="1" applyProtection="1">
      <alignment horizontal="center" vertical="center"/>
      <protection locked="0"/>
    </xf>
    <xf numFmtId="0" fontId="2" fillId="0" borderId="0" xfId="0" applyFont="1"/>
    <xf numFmtId="0" fontId="5" fillId="0" borderId="4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49" fontId="3" fillId="0" borderId="4" xfId="1" applyNumberFormat="1" applyFont="1" applyBorder="1" applyAlignment="1" applyProtection="1">
      <alignment horizontal="center" vertical="center"/>
      <protection locked="0"/>
    </xf>
    <xf numFmtId="49" fontId="6" fillId="0" borderId="4" xfId="1" applyNumberFormat="1" applyFont="1" applyBorder="1" applyAlignment="1" applyProtection="1">
      <alignment horizontal="center" vertical="center"/>
      <protection locked="0"/>
    </xf>
    <xf numFmtId="0" fontId="3" fillId="0" borderId="4" xfId="2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>
      <alignment horizontal="center" vertical="center"/>
    </xf>
    <xf numFmtId="0" fontId="5" fillId="0" borderId="4" xfId="2" applyFont="1" applyBorder="1" applyAlignment="1" applyProtection="1">
      <alignment horizontal="center" vertical="center"/>
      <protection locked="0"/>
    </xf>
    <xf numFmtId="49" fontId="3" fillId="0" borderId="4" xfId="2" applyNumberFormat="1" applyFont="1" applyBorder="1" applyAlignment="1" applyProtection="1">
      <alignment horizontal="center" vertical="center"/>
      <protection locked="0"/>
    </xf>
    <xf numFmtId="49" fontId="5" fillId="0" borderId="4" xfId="1" applyNumberFormat="1" applyFont="1" applyBorder="1" applyAlignment="1" applyProtection="1">
      <alignment horizontal="left" vertical="center" wrapText="1"/>
      <protection locked="0"/>
    </xf>
    <xf numFmtId="49" fontId="3" fillId="0" borderId="4" xfId="1" applyNumberFormat="1" applyFont="1" applyBorder="1" applyAlignment="1" applyProtection="1">
      <alignment horizontal="left" vertical="center" wrapText="1"/>
      <protection locked="0"/>
    </xf>
    <xf numFmtId="49" fontId="6" fillId="0" borderId="4" xfId="1" applyNumberFormat="1" applyFont="1" applyBorder="1" applyAlignment="1" applyProtection="1">
      <alignment horizontal="left" vertical="center" wrapText="1"/>
      <protection locked="0"/>
    </xf>
    <xf numFmtId="49" fontId="5" fillId="0" borderId="4" xfId="1" applyNumberFormat="1" applyFont="1" applyBorder="1" applyAlignment="1" applyProtection="1">
      <alignment vertical="center" wrapText="1"/>
      <protection locked="0"/>
    </xf>
    <xf numFmtId="0" fontId="3" fillId="0" borderId="4" xfId="2" applyFont="1" applyBorder="1" applyAlignment="1" applyProtection="1">
      <alignment horizontal="left" vertical="center"/>
      <protection locked="0"/>
    </xf>
    <xf numFmtId="0" fontId="5" fillId="0" borderId="4" xfId="2" applyFont="1" applyBorder="1" applyAlignment="1" applyProtection="1">
      <alignment horizontal="left" vertical="center"/>
      <protection locked="0"/>
    </xf>
    <xf numFmtId="3" fontId="1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0" xfId="0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/>
    <xf numFmtId="3" fontId="8" fillId="0" borderId="0" xfId="0" applyNumberFormat="1" applyFont="1"/>
    <xf numFmtId="3" fontId="8" fillId="0" borderId="4" xfId="0" applyNumberFormat="1" applyFont="1" applyBorder="1" applyAlignment="1">
      <alignment vertical="center"/>
    </xf>
    <xf numFmtId="0" fontId="8" fillId="0" borderId="0" xfId="0" applyFont="1"/>
    <xf numFmtId="3" fontId="9" fillId="0" borderId="0" xfId="1" applyNumberFormat="1" applyFont="1" applyAlignment="1" applyProtection="1">
      <alignment horizontal="center" vertical="center"/>
      <protection locked="0"/>
    </xf>
    <xf numFmtId="0" fontId="9" fillId="0" borderId="0" xfId="2" applyFont="1" applyAlignment="1">
      <alignment vertical="center"/>
    </xf>
    <xf numFmtId="3" fontId="10" fillId="0" borderId="0" xfId="2" applyNumberFormat="1" applyFont="1" applyAlignment="1">
      <alignment horizontal="center" vertical="center"/>
    </xf>
    <xf numFmtId="3" fontId="9" fillId="0" borderId="0" xfId="2" applyNumberFormat="1" applyFont="1" applyAlignment="1">
      <alignment horizontal="center" vertical="center"/>
    </xf>
    <xf numFmtId="0" fontId="9" fillId="0" borderId="0" xfId="2" applyFont="1"/>
    <xf numFmtId="3" fontId="8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3" fontId="5" fillId="0" borderId="2" xfId="1" applyNumberFormat="1" applyFont="1" applyBorder="1" applyAlignment="1" applyProtection="1">
      <alignment horizontal="center" vertical="center"/>
      <protection locked="0"/>
    </xf>
    <xf numFmtId="3" fontId="5" fillId="0" borderId="3" xfId="1" applyNumberFormat="1" applyFont="1" applyBorder="1" applyAlignment="1" applyProtection="1">
      <alignment horizontal="center" vertical="center"/>
      <protection locked="0"/>
    </xf>
    <xf numFmtId="3" fontId="5" fillId="0" borderId="2" xfId="1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3" fontId="5" fillId="0" borderId="3" xfId="1" applyNumberFormat="1" applyFont="1" applyBorder="1" applyAlignment="1" applyProtection="1">
      <alignment horizontal="center" vertical="center" wrapText="1"/>
      <protection locked="0"/>
    </xf>
    <xf numFmtId="3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0" xfId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5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3" fontId="5" fillId="0" borderId="4" xfId="1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>
      <alignment horizontal="center" vertical="center" wrapText="1"/>
    </xf>
  </cellXfs>
  <cellStyles count="3">
    <cellStyle name="Įprastas" xfId="0" builtinId="0"/>
    <cellStyle name="Įprastas 2" xfId="2" xr:uid="{33A28C35-87B0-4379-BDA1-4C130C5AAB9D}"/>
    <cellStyle name="Paprastas_for 3-AL" xfId="1" xr:uid="{BF16F50E-E442-43CE-9379-9D3D0203E9B2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62"/>
  <sheetViews>
    <sheetView tabSelected="1" zoomScale="75" zoomScaleNormal="75" workbookViewId="0">
      <selection activeCell="D65" sqref="D65"/>
    </sheetView>
  </sheetViews>
  <sheetFormatPr defaultRowHeight="14.4" x14ac:dyDescent="0.3"/>
  <cols>
    <col min="1" max="1" width="16.44140625" customWidth="1"/>
    <col min="2" max="2" width="54" customWidth="1"/>
    <col min="3" max="3" width="13.44140625" customWidth="1"/>
    <col min="4" max="12" width="12.109375" customWidth="1"/>
    <col min="13" max="14" width="10.77734375" customWidth="1"/>
    <col min="15" max="16" width="12.109375" customWidth="1"/>
    <col min="17" max="18" width="10.77734375" customWidth="1"/>
    <col min="19" max="20" width="12.109375" customWidth="1"/>
    <col min="21" max="21" width="13.109375" style="34" customWidth="1"/>
    <col min="22" max="22" width="15.6640625" style="34" customWidth="1"/>
    <col min="23" max="23" width="10.44140625" customWidth="1"/>
    <col min="24" max="24" width="13.88671875" customWidth="1"/>
  </cols>
  <sheetData>
    <row r="3" spans="1:26" s="36" customFormat="1" ht="37.200000000000003" customHeight="1" x14ac:dyDescent="0.3">
      <c r="A3" s="51" t="s">
        <v>106</v>
      </c>
      <c r="B3" s="52"/>
      <c r="C3" s="52"/>
      <c r="D3" s="52"/>
      <c r="E3" s="53"/>
      <c r="F3" s="53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6" s="39" customFormat="1" ht="15.6" x14ac:dyDescent="0.3">
      <c r="A4" s="54" t="s">
        <v>103</v>
      </c>
      <c r="B4" s="55"/>
      <c r="C4" s="55"/>
      <c r="D4" s="55"/>
      <c r="E4" s="53"/>
      <c r="F4" s="53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  <c r="V4" s="38"/>
      <c r="W4"/>
    </row>
    <row r="5" spans="1:26" ht="16.8" customHeight="1" x14ac:dyDescent="0.3">
      <c r="U5" s="32"/>
      <c r="V5" s="32"/>
    </row>
    <row r="6" spans="1:26" s="31" customFormat="1" ht="49.5" customHeight="1" x14ac:dyDescent="0.25">
      <c r="A6" s="60" t="s">
        <v>12</v>
      </c>
      <c r="B6" s="62" t="s">
        <v>0</v>
      </c>
      <c r="C6" s="43" t="s">
        <v>1</v>
      </c>
      <c r="D6" s="44"/>
      <c r="E6" s="43" t="s">
        <v>2</v>
      </c>
      <c r="F6" s="44"/>
      <c r="G6" s="43" t="s">
        <v>3</v>
      </c>
      <c r="H6" s="44"/>
      <c r="I6" s="43" t="s">
        <v>4</v>
      </c>
      <c r="J6" s="44"/>
      <c r="K6" s="43" t="s">
        <v>5</v>
      </c>
      <c r="L6" s="44"/>
      <c r="M6" s="45" t="s">
        <v>13</v>
      </c>
      <c r="N6" s="46"/>
      <c r="O6" s="45" t="s">
        <v>14</v>
      </c>
      <c r="P6" s="47"/>
      <c r="Q6" s="45" t="s">
        <v>15</v>
      </c>
      <c r="R6" s="47"/>
      <c r="S6" s="45" t="s">
        <v>16</v>
      </c>
      <c r="T6" s="47"/>
      <c r="U6" s="45" t="s">
        <v>17</v>
      </c>
      <c r="V6" s="59"/>
      <c r="W6" s="64" t="s">
        <v>18</v>
      </c>
      <c r="X6" s="65"/>
      <c r="Y6" s="30"/>
      <c r="Z6" s="30"/>
    </row>
    <row r="7" spans="1:26" s="7" customFormat="1" ht="19.5" customHeight="1" x14ac:dyDescent="0.25">
      <c r="A7" s="61"/>
      <c r="B7" s="63"/>
      <c r="C7" s="1" t="s">
        <v>6</v>
      </c>
      <c r="D7" s="2" t="s">
        <v>19</v>
      </c>
      <c r="E7" s="2" t="s">
        <v>6</v>
      </c>
      <c r="F7" s="2" t="s">
        <v>19</v>
      </c>
      <c r="G7" s="1" t="s">
        <v>6</v>
      </c>
      <c r="H7" s="2" t="s">
        <v>19</v>
      </c>
      <c r="I7" s="2" t="s">
        <v>6</v>
      </c>
      <c r="J7" s="2" t="s">
        <v>19</v>
      </c>
      <c r="K7" s="1" t="s">
        <v>6</v>
      </c>
      <c r="L7" s="2" t="s">
        <v>19</v>
      </c>
      <c r="M7" s="2" t="s">
        <v>6</v>
      </c>
      <c r="N7" s="2" t="s">
        <v>19</v>
      </c>
      <c r="O7" s="1" t="s">
        <v>6</v>
      </c>
      <c r="P7" s="2" t="s">
        <v>19</v>
      </c>
      <c r="Q7" s="2" t="s">
        <v>6</v>
      </c>
      <c r="R7" s="2" t="s">
        <v>19</v>
      </c>
      <c r="S7" s="2" t="s">
        <v>6</v>
      </c>
      <c r="T7" s="2" t="s">
        <v>19</v>
      </c>
      <c r="U7" s="3" t="s">
        <v>6</v>
      </c>
      <c r="V7" s="3" t="s">
        <v>19</v>
      </c>
      <c r="W7" s="3" t="s">
        <v>6</v>
      </c>
      <c r="X7" s="3" t="s">
        <v>19</v>
      </c>
      <c r="Y7" s="8"/>
      <c r="Z7" s="8"/>
    </row>
    <row r="8" spans="1:26" s="10" customFormat="1" ht="13.2" x14ac:dyDescent="0.25">
      <c r="A8" s="4">
        <v>1</v>
      </c>
      <c r="B8" s="5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9"/>
      <c r="Z8" s="9"/>
    </row>
    <row r="9" spans="1:26" s="27" customFormat="1" x14ac:dyDescent="0.3">
      <c r="A9" s="11">
        <v>1</v>
      </c>
      <c r="B9" s="20" t="s">
        <v>59</v>
      </c>
      <c r="C9" s="26">
        <v>1034498753</v>
      </c>
      <c r="D9" s="26">
        <v>919048838</v>
      </c>
      <c r="E9" s="26">
        <v>633630431</v>
      </c>
      <c r="F9" s="26">
        <v>582998616</v>
      </c>
      <c r="G9" s="26">
        <v>221644592</v>
      </c>
      <c r="H9" s="26">
        <v>207476165</v>
      </c>
      <c r="I9" s="26">
        <v>192644207</v>
      </c>
      <c r="J9" s="26">
        <v>181455911</v>
      </c>
      <c r="K9" s="26">
        <v>357743808</v>
      </c>
      <c r="L9" s="26">
        <v>305429838</v>
      </c>
      <c r="M9" s="26">
        <v>21082671</v>
      </c>
      <c r="N9" s="26">
        <v>18903351</v>
      </c>
      <c r="O9" s="26">
        <f>SUM(O10+O11+O12+O13+O16)</f>
        <v>323794157</v>
      </c>
      <c r="P9" s="26">
        <v>280329590</v>
      </c>
      <c r="Q9" s="26">
        <v>39388430</v>
      </c>
      <c r="R9" s="26">
        <v>37193014</v>
      </c>
      <c r="S9" s="26">
        <v>138997827</v>
      </c>
      <c r="T9" s="26">
        <v>126178448</v>
      </c>
      <c r="U9" s="26">
        <f>SUM(C9+E9+G9+I9+K9+M9+O9+Q9+S9)</f>
        <v>2963424876</v>
      </c>
      <c r="V9" s="26">
        <f>SUM(D9+F9+H9+J9+L9+N9+P9+R9+T9)</f>
        <v>2659013771</v>
      </c>
      <c r="W9" s="40" t="s">
        <v>11</v>
      </c>
      <c r="X9" s="26">
        <v>486855844</v>
      </c>
    </row>
    <row r="10" spans="1:26" s="29" customFormat="1" x14ac:dyDescent="0.3">
      <c r="A10" s="12" t="s">
        <v>20</v>
      </c>
      <c r="B10" s="21" t="s">
        <v>60</v>
      </c>
      <c r="C10" s="28">
        <v>55203950</v>
      </c>
      <c r="D10" s="48" t="s">
        <v>11</v>
      </c>
      <c r="E10" s="28">
        <v>25236058</v>
      </c>
      <c r="F10" s="48" t="s">
        <v>11</v>
      </c>
      <c r="G10" s="28">
        <v>2982158</v>
      </c>
      <c r="H10" s="48" t="s">
        <v>11</v>
      </c>
      <c r="I10" s="28">
        <v>2443232</v>
      </c>
      <c r="J10" s="48" t="s">
        <v>11</v>
      </c>
      <c r="K10" s="28">
        <v>5333334</v>
      </c>
      <c r="L10" s="48" t="s">
        <v>11</v>
      </c>
      <c r="M10" s="28">
        <v>201143</v>
      </c>
      <c r="N10" s="48" t="s">
        <v>11</v>
      </c>
      <c r="O10" s="28">
        <v>4626484</v>
      </c>
      <c r="P10" s="48" t="s">
        <v>11</v>
      </c>
      <c r="Q10" s="28">
        <v>391908</v>
      </c>
      <c r="R10" s="48" t="s">
        <v>11</v>
      </c>
      <c r="S10" s="28">
        <v>16221633</v>
      </c>
      <c r="T10" s="48" t="s">
        <v>11</v>
      </c>
      <c r="U10" s="33">
        <f t="shared" ref="U10:U56" si="0">SUM(C10+E10+G10+I10+K10+M10+O10+Q10+S10)</f>
        <v>112639900</v>
      </c>
      <c r="V10" s="56" t="s">
        <v>11</v>
      </c>
      <c r="W10" s="40" t="s">
        <v>11</v>
      </c>
      <c r="X10" s="56" t="s">
        <v>11</v>
      </c>
    </row>
    <row r="11" spans="1:26" s="29" customFormat="1" x14ac:dyDescent="0.3">
      <c r="A11" s="12" t="s">
        <v>21</v>
      </c>
      <c r="B11" s="21" t="s">
        <v>61</v>
      </c>
      <c r="C11" s="28">
        <v>102861</v>
      </c>
      <c r="D11" s="49"/>
      <c r="E11" s="28">
        <v>2018446</v>
      </c>
      <c r="F11" s="49"/>
      <c r="G11" s="28">
        <v>3118731</v>
      </c>
      <c r="H11" s="49"/>
      <c r="I11" s="28">
        <v>3054827</v>
      </c>
      <c r="J11" s="49"/>
      <c r="K11" s="28">
        <v>10970287</v>
      </c>
      <c r="L11" s="49"/>
      <c r="M11" s="28">
        <v>593346</v>
      </c>
      <c r="N11" s="49"/>
      <c r="O11" s="28">
        <v>9331696</v>
      </c>
      <c r="P11" s="49"/>
      <c r="Q11" s="28">
        <v>926976</v>
      </c>
      <c r="R11" s="49"/>
      <c r="S11" s="28">
        <v>51214</v>
      </c>
      <c r="T11" s="49"/>
      <c r="U11" s="33">
        <f t="shared" si="0"/>
        <v>30168384</v>
      </c>
      <c r="V11" s="57"/>
      <c r="W11" s="40" t="s">
        <v>11</v>
      </c>
      <c r="X11" s="57"/>
    </row>
    <row r="12" spans="1:26" s="29" customFormat="1" ht="27.6" x14ac:dyDescent="0.3">
      <c r="A12" s="12" t="s">
        <v>22</v>
      </c>
      <c r="B12" s="21" t="s">
        <v>62</v>
      </c>
      <c r="C12" s="28">
        <v>20502256</v>
      </c>
      <c r="D12" s="49"/>
      <c r="E12" s="28">
        <v>5776229</v>
      </c>
      <c r="F12" s="49"/>
      <c r="G12" s="28">
        <v>3080192</v>
      </c>
      <c r="H12" s="49"/>
      <c r="I12" s="28">
        <v>1876103</v>
      </c>
      <c r="J12" s="49"/>
      <c r="K12" s="28">
        <v>4958505</v>
      </c>
      <c r="L12" s="49"/>
      <c r="M12" s="28">
        <v>267036</v>
      </c>
      <c r="N12" s="49"/>
      <c r="O12" s="28">
        <v>6827002</v>
      </c>
      <c r="P12" s="49"/>
      <c r="Q12" s="28">
        <v>215600</v>
      </c>
      <c r="R12" s="49"/>
      <c r="S12" s="28">
        <v>545806</v>
      </c>
      <c r="T12" s="49"/>
      <c r="U12" s="33">
        <f t="shared" si="0"/>
        <v>44048729</v>
      </c>
      <c r="V12" s="57"/>
      <c r="W12" s="40" t="s">
        <v>11</v>
      </c>
      <c r="X12" s="57"/>
    </row>
    <row r="13" spans="1:26" s="29" customFormat="1" ht="27.6" x14ac:dyDescent="0.3">
      <c r="A13" s="12" t="s">
        <v>23</v>
      </c>
      <c r="B13" s="21" t="s">
        <v>63</v>
      </c>
      <c r="C13" s="28">
        <v>15048150</v>
      </c>
      <c r="D13" s="49"/>
      <c r="E13" s="28">
        <v>7917423</v>
      </c>
      <c r="F13" s="49"/>
      <c r="G13" s="28">
        <v>1706695</v>
      </c>
      <c r="H13" s="49"/>
      <c r="I13" s="28">
        <v>2451578</v>
      </c>
      <c r="J13" s="49"/>
      <c r="K13" s="28">
        <v>26602682</v>
      </c>
      <c r="L13" s="49"/>
      <c r="M13" s="28">
        <v>949696</v>
      </c>
      <c r="N13" s="49"/>
      <c r="O13" s="28">
        <f>SUM(O14+O15)</f>
        <v>16903179</v>
      </c>
      <c r="P13" s="49"/>
      <c r="Q13" s="28">
        <v>250682</v>
      </c>
      <c r="R13" s="49"/>
      <c r="S13" s="28">
        <v>1897661</v>
      </c>
      <c r="T13" s="49"/>
      <c r="U13" s="33">
        <f t="shared" si="0"/>
        <v>73727746</v>
      </c>
      <c r="V13" s="57"/>
      <c r="W13" s="40" t="s">
        <v>11</v>
      </c>
      <c r="X13" s="57"/>
    </row>
    <row r="14" spans="1:26" s="29" customFormat="1" x14ac:dyDescent="0.3">
      <c r="A14" s="13" t="s">
        <v>24</v>
      </c>
      <c r="B14" s="22" t="s">
        <v>64</v>
      </c>
      <c r="C14" s="28">
        <v>11224161</v>
      </c>
      <c r="D14" s="49"/>
      <c r="E14" s="28">
        <v>6322690</v>
      </c>
      <c r="F14" s="49"/>
      <c r="G14" s="28">
        <v>1256843</v>
      </c>
      <c r="H14" s="49"/>
      <c r="I14" s="28">
        <v>2106051</v>
      </c>
      <c r="J14" s="49"/>
      <c r="K14" s="28">
        <v>25008097</v>
      </c>
      <c r="L14" s="49"/>
      <c r="M14" s="28">
        <v>841798</v>
      </c>
      <c r="N14" s="49"/>
      <c r="O14" s="28">
        <v>15434056</v>
      </c>
      <c r="P14" s="49"/>
      <c r="Q14" s="28">
        <v>217960</v>
      </c>
      <c r="R14" s="49"/>
      <c r="S14" s="28">
        <v>122276</v>
      </c>
      <c r="T14" s="49"/>
      <c r="U14" s="33">
        <f t="shared" si="0"/>
        <v>62533932</v>
      </c>
      <c r="V14" s="57"/>
      <c r="W14" s="40" t="s">
        <v>11</v>
      </c>
      <c r="X14" s="57"/>
    </row>
    <row r="15" spans="1:26" s="29" customFormat="1" x14ac:dyDescent="0.3">
      <c r="A15" s="13" t="s">
        <v>25</v>
      </c>
      <c r="B15" s="22" t="s">
        <v>65</v>
      </c>
      <c r="C15" s="28">
        <v>3823989</v>
      </c>
      <c r="D15" s="49"/>
      <c r="E15" s="28">
        <v>1594733</v>
      </c>
      <c r="F15" s="49"/>
      <c r="G15" s="28">
        <v>449852</v>
      </c>
      <c r="H15" s="49"/>
      <c r="I15" s="28">
        <v>345527</v>
      </c>
      <c r="J15" s="49"/>
      <c r="K15" s="28">
        <v>1594585</v>
      </c>
      <c r="L15" s="49"/>
      <c r="M15" s="28">
        <v>107898</v>
      </c>
      <c r="N15" s="49"/>
      <c r="O15" s="28">
        <v>1469123</v>
      </c>
      <c r="P15" s="49"/>
      <c r="Q15" s="28">
        <v>32722</v>
      </c>
      <c r="R15" s="49"/>
      <c r="S15" s="28">
        <v>1775385</v>
      </c>
      <c r="T15" s="49"/>
      <c r="U15" s="33">
        <f t="shared" si="0"/>
        <v>11193814</v>
      </c>
      <c r="V15" s="57"/>
      <c r="W15" s="40" t="s">
        <v>11</v>
      </c>
      <c r="X15" s="57"/>
    </row>
    <row r="16" spans="1:26" s="29" customFormat="1" x14ac:dyDescent="0.3">
      <c r="A16" s="12" t="s">
        <v>26</v>
      </c>
      <c r="B16" s="21" t="s">
        <v>66</v>
      </c>
      <c r="C16" s="28">
        <v>943641536</v>
      </c>
      <c r="D16" s="50"/>
      <c r="E16" s="28">
        <v>592682275</v>
      </c>
      <c r="F16" s="50"/>
      <c r="G16" s="28">
        <v>210756816</v>
      </c>
      <c r="H16" s="50"/>
      <c r="I16" s="28">
        <v>182818467</v>
      </c>
      <c r="J16" s="50"/>
      <c r="K16" s="28">
        <v>309879000</v>
      </c>
      <c r="L16" s="50"/>
      <c r="M16" s="28">
        <v>19071450</v>
      </c>
      <c r="N16" s="50"/>
      <c r="O16" s="28">
        <v>286105796</v>
      </c>
      <c r="P16" s="50"/>
      <c r="Q16" s="28">
        <v>37603264</v>
      </c>
      <c r="R16" s="50"/>
      <c r="S16" s="28">
        <v>120281513</v>
      </c>
      <c r="T16" s="50"/>
      <c r="U16" s="33">
        <f t="shared" si="0"/>
        <v>2702840117</v>
      </c>
      <c r="V16" s="58"/>
      <c r="W16" s="40" t="s">
        <v>11</v>
      </c>
      <c r="X16" s="58"/>
    </row>
    <row r="17" spans="1:24" s="27" customFormat="1" x14ac:dyDescent="0.3">
      <c r="A17" s="11" t="s">
        <v>27</v>
      </c>
      <c r="B17" s="23" t="s">
        <v>67</v>
      </c>
      <c r="C17" s="26">
        <f>SUM(C18+C21+C24+C32+C33+C34+C35+C37+C38+C39)</f>
        <v>1043823056</v>
      </c>
      <c r="D17" s="26">
        <f t="shared" ref="D17:X17" si="1">SUM(D18+D21+D24+D32+D33+D34+D35+D37+D38+D39)</f>
        <v>932437966</v>
      </c>
      <c r="E17" s="26">
        <f t="shared" si="1"/>
        <v>641823181</v>
      </c>
      <c r="F17" s="26">
        <f t="shared" si="1"/>
        <v>591469209</v>
      </c>
      <c r="G17" s="26">
        <f t="shared" si="1"/>
        <v>229628672</v>
      </c>
      <c r="H17" s="26">
        <f t="shared" si="1"/>
        <v>213673367</v>
      </c>
      <c r="I17" s="26">
        <f t="shared" si="1"/>
        <v>193465980</v>
      </c>
      <c r="J17" s="26">
        <f t="shared" si="1"/>
        <v>182721830</v>
      </c>
      <c r="K17" s="26">
        <f t="shared" si="1"/>
        <v>352341759</v>
      </c>
      <c r="L17" s="26">
        <f t="shared" si="1"/>
        <v>300699805</v>
      </c>
      <c r="M17" s="26">
        <f t="shared" si="1"/>
        <v>21199120</v>
      </c>
      <c r="N17" s="26">
        <f t="shared" si="1"/>
        <v>19390923</v>
      </c>
      <c r="O17" s="26">
        <f t="shared" si="1"/>
        <v>324733194</v>
      </c>
      <c r="P17" s="26">
        <f t="shared" si="1"/>
        <v>282737086</v>
      </c>
      <c r="Q17" s="26">
        <f t="shared" si="1"/>
        <v>38518898</v>
      </c>
      <c r="R17" s="26">
        <f t="shared" si="1"/>
        <v>36515262</v>
      </c>
      <c r="S17" s="26">
        <f t="shared" si="1"/>
        <v>136756641</v>
      </c>
      <c r="T17" s="26">
        <f t="shared" si="1"/>
        <v>124885325</v>
      </c>
      <c r="U17" s="26">
        <f t="shared" si="1"/>
        <v>2982290501</v>
      </c>
      <c r="V17" s="26">
        <f t="shared" si="1"/>
        <v>2684530773</v>
      </c>
      <c r="W17" s="40" t="s">
        <v>11</v>
      </c>
      <c r="X17" s="26">
        <f t="shared" si="1"/>
        <v>428205174</v>
      </c>
    </row>
    <row r="18" spans="1:24" s="29" customFormat="1" x14ac:dyDescent="0.3">
      <c r="A18" s="14" t="s">
        <v>28</v>
      </c>
      <c r="B18" s="21" t="s">
        <v>68</v>
      </c>
      <c r="C18" s="28">
        <f>SUM(C19:C20)</f>
        <v>717826578</v>
      </c>
      <c r="D18" s="28">
        <f t="shared" ref="D18:X18" si="2">SUM(D19:D20)</f>
        <v>653015504</v>
      </c>
      <c r="E18" s="28">
        <f t="shared" si="2"/>
        <v>492122768</v>
      </c>
      <c r="F18" s="28">
        <f t="shared" si="2"/>
        <v>467106428</v>
      </c>
      <c r="G18" s="28">
        <f t="shared" si="2"/>
        <v>181490330</v>
      </c>
      <c r="H18" s="28">
        <f t="shared" si="2"/>
        <v>177273034</v>
      </c>
      <c r="I18" s="28">
        <f t="shared" si="2"/>
        <v>154259523</v>
      </c>
      <c r="J18" s="28">
        <f t="shared" si="2"/>
        <v>150538658</v>
      </c>
      <c r="K18" s="28">
        <f t="shared" si="2"/>
        <v>293221428</v>
      </c>
      <c r="L18" s="28">
        <f t="shared" si="2"/>
        <v>268154272</v>
      </c>
      <c r="M18" s="28">
        <f t="shared" si="2"/>
        <v>17352051</v>
      </c>
      <c r="N18" s="28">
        <f t="shared" si="2"/>
        <v>16740996</v>
      </c>
      <c r="O18" s="28">
        <f t="shared" si="2"/>
        <v>264709955</v>
      </c>
      <c r="P18" s="28">
        <f t="shared" si="2"/>
        <v>244729575</v>
      </c>
      <c r="Q18" s="28">
        <f t="shared" si="2"/>
        <v>31339991</v>
      </c>
      <c r="R18" s="28">
        <f t="shared" si="2"/>
        <v>30245062</v>
      </c>
      <c r="S18" s="28">
        <f t="shared" si="2"/>
        <v>106094096</v>
      </c>
      <c r="T18" s="28">
        <f t="shared" si="2"/>
        <v>101910560</v>
      </c>
      <c r="U18" s="28">
        <f t="shared" si="2"/>
        <v>2258416720</v>
      </c>
      <c r="V18" s="28">
        <f t="shared" si="2"/>
        <v>2109714089</v>
      </c>
      <c r="W18" s="40" t="s">
        <v>11</v>
      </c>
      <c r="X18" s="28">
        <f t="shared" si="2"/>
        <v>307694131</v>
      </c>
    </row>
    <row r="19" spans="1:24" s="29" customFormat="1" x14ac:dyDescent="0.3">
      <c r="A19" s="15" t="s">
        <v>29</v>
      </c>
      <c r="B19" s="22" t="s">
        <v>69</v>
      </c>
      <c r="C19" s="28">
        <v>704461160</v>
      </c>
      <c r="D19" s="28">
        <v>641068197</v>
      </c>
      <c r="E19" s="28">
        <v>483356288</v>
      </c>
      <c r="F19" s="28">
        <v>458798055</v>
      </c>
      <c r="G19" s="28">
        <v>178300505</v>
      </c>
      <c r="H19" s="28">
        <v>174170430</v>
      </c>
      <c r="I19" s="28">
        <v>151541713</v>
      </c>
      <c r="J19" s="28">
        <v>147900310</v>
      </c>
      <c r="K19" s="28">
        <v>288037213</v>
      </c>
      <c r="L19" s="28">
        <v>263418498</v>
      </c>
      <c r="M19" s="28">
        <v>17047580</v>
      </c>
      <c r="N19" s="28">
        <v>16447230</v>
      </c>
      <c r="O19" s="28">
        <v>259956030</v>
      </c>
      <c r="P19" s="28">
        <v>240348956</v>
      </c>
      <c r="Q19" s="28">
        <v>30784565</v>
      </c>
      <c r="R19" s="28">
        <v>29710886</v>
      </c>
      <c r="S19" s="28">
        <v>104236123</v>
      </c>
      <c r="T19" s="28">
        <v>100126091</v>
      </c>
      <c r="U19" s="33">
        <f t="shared" si="0"/>
        <v>2217721177</v>
      </c>
      <c r="V19" s="33">
        <f t="shared" ref="V19:V56" si="3">SUM(D19+F19+H19+J19+L19+N19+P19+R19+T19)</f>
        <v>2071988653</v>
      </c>
      <c r="W19" s="40" t="s">
        <v>11</v>
      </c>
      <c r="X19" s="28">
        <v>298424401</v>
      </c>
    </row>
    <row r="20" spans="1:24" s="29" customFormat="1" x14ac:dyDescent="0.3">
      <c r="A20" s="15" t="s">
        <v>30</v>
      </c>
      <c r="B20" s="22" t="s">
        <v>70</v>
      </c>
      <c r="C20" s="28">
        <v>13365418</v>
      </c>
      <c r="D20" s="28">
        <v>11947307</v>
      </c>
      <c r="E20" s="28">
        <v>8766480</v>
      </c>
      <c r="F20" s="28">
        <v>8308373</v>
      </c>
      <c r="G20" s="28">
        <v>3189825</v>
      </c>
      <c r="H20" s="28">
        <v>3102604</v>
      </c>
      <c r="I20" s="28">
        <v>2717810</v>
      </c>
      <c r="J20" s="28">
        <v>2638348</v>
      </c>
      <c r="K20" s="28">
        <v>5184215</v>
      </c>
      <c r="L20" s="28">
        <v>4735774</v>
      </c>
      <c r="M20" s="28">
        <v>304471</v>
      </c>
      <c r="N20" s="28">
        <v>293766</v>
      </c>
      <c r="O20" s="28">
        <v>4753925</v>
      </c>
      <c r="P20" s="28">
        <v>4380619</v>
      </c>
      <c r="Q20" s="28">
        <v>555426</v>
      </c>
      <c r="R20" s="28">
        <v>534176</v>
      </c>
      <c r="S20" s="28">
        <v>1857973</v>
      </c>
      <c r="T20" s="28">
        <v>1784469</v>
      </c>
      <c r="U20" s="33">
        <f t="shared" si="0"/>
        <v>40695543</v>
      </c>
      <c r="V20" s="33">
        <f t="shared" si="3"/>
        <v>37725436</v>
      </c>
      <c r="W20" s="40" t="s">
        <v>11</v>
      </c>
      <c r="X20" s="28">
        <v>9269730</v>
      </c>
    </row>
    <row r="21" spans="1:24" s="29" customFormat="1" x14ac:dyDescent="0.3">
      <c r="A21" s="14" t="s">
        <v>31</v>
      </c>
      <c r="B21" s="21" t="s">
        <v>71</v>
      </c>
      <c r="C21" s="28">
        <f>SUM(C22:C23)</f>
        <v>7970196</v>
      </c>
      <c r="D21" s="28">
        <f t="shared" ref="D21:X21" si="4">SUM(D22:D23)</f>
        <v>6864932</v>
      </c>
      <c r="E21" s="28">
        <f t="shared" si="4"/>
        <v>3496868</v>
      </c>
      <c r="F21" s="28">
        <f t="shared" si="4"/>
        <v>3496154</v>
      </c>
      <c r="G21" s="28">
        <f t="shared" si="4"/>
        <v>1309789</v>
      </c>
      <c r="H21" s="28">
        <f t="shared" si="4"/>
        <v>1295292</v>
      </c>
      <c r="I21" s="28">
        <f t="shared" si="4"/>
        <v>1009719</v>
      </c>
      <c r="J21" s="28">
        <f t="shared" si="4"/>
        <v>1003778</v>
      </c>
      <c r="K21" s="28">
        <f t="shared" si="4"/>
        <v>0</v>
      </c>
      <c r="L21" s="28">
        <f t="shared" si="4"/>
        <v>0</v>
      </c>
      <c r="M21" s="28">
        <f t="shared" si="4"/>
        <v>63654</v>
      </c>
      <c r="N21" s="28">
        <f t="shared" si="4"/>
        <v>63654</v>
      </c>
      <c r="O21" s="28">
        <f t="shared" si="4"/>
        <v>2913488</v>
      </c>
      <c r="P21" s="28">
        <f t="shared" si="4"/>
        <v>1895003</v>
      </c>
      <c r="Q21" s="28">
        <f t="shared" si="4"/>
        <v>0</v>
      </c>
      <c r="R21" s="28">
        <f t="shared" si="4"/>
        <v>0</v>
      </c>
      <c r="S21" s="28">
        <f t="shared" si="4"/>
        <v>0</v>
      </c>
      <c r="T21" s="28">
        <f t="shared" si="4"/>
        <v>0</v>
      </c>
      <c r="U21" s="28">
        <f t="shared" si="4"/>
        <v>16763714</v>
      </c>
      <c r="V21" s="28">
        <f t="shared" si="4"/>
        <v>14618813</v>
      </c>
      <c r="W21" s="40" t="s">
        <v>11</v>
      </c>
      <c r="X21" s="28">
        <f t="shared" si="4"/>
        <v>545</v>
      </c>
    </row>
    <row r="22" spans="1:24" s="29" customFormat="1" x14ac:dyDescent="0.3">
      <c r="A22" s="15" t="s">
        <v>32</v>
      </c>
      <c r="B22" s="22" t="s">
        <v>72</v>
      </c>
      <c r="C22" s="28">
        <v>1443457</v>
      </c>
      <c r="D22" s="28">
        <v>1443457</v>
      </c>
      <c r="E22" s="28">
        <v>3496868</v>
      </c>
      <c r="F22" s="28">
        <v>3496154</v>
      </c>
      <c r="G22" s="28">
        <v>1309789</v>
      </c>
      <c r="H22" s="28">
        <v>1295292</v>
      </c>
      <c r="I22" s="28">
        <v>969069</v>
      </c>
      <c r="J22" s="28">
        <v>963128</v>
      </c>
      <c r="K22" s="28">
        <v>0</v>
      </c>
      <c r="L22" s="28">
        <v>0</v>
      </c>
      <c r="M22" s="28">
        <v>63654</v>
      </c>
      <c r="N22" s="28">
        <v>63654</v>
      </c>
      <c r="O22" s="28">
        <v>2829461</v>
      </c>
      <c r="P22" s="28">
        <v>1829057</v>
      </c>
      <c r="Q22" s="28">
        <v>0</v>
      </c>
      <c r="R22" s="28">
        <v>0</v>
      </c>
      <c r="S22" s="28">
        <v>0</v>
      </c>
      <c r="T22" s="28">
        <v>0</v>
      </c>
      <c r="U22" s="33">
        <f t="shared" si="0"/>
        <v>10112298</v>
      </c>
      <c r="V22" s="33">
        <f t="shared" si="3"/>
        <v>9090742</v>
      </c>
      <c r="W22" s="40" t="s">
        <v>11</v>
      </c>
      <c r="X22" s="28">
        <v>545</v>
      </c>
    </row>
    <row r="23" spans="1:24" s="29" customFormat="1" x14ac:dyDescent="0.3">
      <c r="A23" s="15" t="s">
        <v>33</v>
      </c>
      <c r="B23" s="22" t="s">
        <v>73</v>
      </c>
      <c r="C23" s="28">
        <v>6526739</v>
      </c>
      <c r="D23" s="28">
        <v>5421475</v>
      </c>
      <c r="E23" s="28">
        <v>0</v>
      </c>
      <c r="F23" s="28">
        <v>0</v>
      </c>
      <c r="G23" s="28">
        <v>0</v>
      </c>
      <c r="H23" s="28">
        <v>0</v>
      </c>
      <c r="I23" s="28">
        <v>40650</v>
      </c>
      <c r="J23" s="28">
        <v>40650</v>
      </c>
      <c r="K23" s="28">
        <v>0</v>
      </c>
      <c r="L23" s="28">
        <v>0</v>
      </c>
      <c r="M23" s="28">
        <v>0</v>
      </c>
      <c r="N23" s="28">
        <v>0</v>
      </c>
      <c r="O23" s="28">
        <v>84027</v>
      </c>
      <c r="P23" s="28">
        <v>65946</v>
      </c>
      <c r="Q23" s="28">
        <v>0</v>
      </c>
      <c r="R23" s="28">
        <v>0</v>
      </c>
      <c r="S23" s="28">
        <v>0</v>
      </c>
      <c r="T23" s="28">
        <v>0</v>
      </c>
      <c r="U23" s="33">
        <f t="shared" si="0"/>
        <v>6651416</v>
      </c>
      <c r="V23" s="33">
        <f t="shared" si="3"/>
        <v>5528071</v>
      </c>
      <c r="W23" s="40" t="s">
        <v>11</v>
      </c>
      <c r="X23" s="28"/>
    </row>
    <row r="24" spans="1:24" s="29" customFormat="1" x14ac:dyDescent="0.3">
      <c r="A24" s="14" t="s">
        <v>34</v>
      </c>
      <c r="B24" s="21" t="s">
        <v>74</v>
      </c>
      <c r="C24" s="28">
        <f>SUM(C25+C29+C31)</f>
        <v>207142511</v>
      </c>
      <c r="D24" s="28">
        <f t="shared" ref="D24:X24" si="5">SUM(D25+D29+D31)</f>
        <v>197936841</v>
      </c>
      <c r="E24" s="28">
        <f t="shared" si="5"/>
        <v>59793567</v>
      </c>
      <c r="F24" s="28">
        <f t="shared" si="5"/>
        <v>56906274</v>
      </c>
      <c r="G24" s="28">
        <f t="shared" si="5"/>
        <v>18434153</v>
      </c>
      <c r="H24" s="28">
        <f t="shared" si="5"/>
        <v>16668892</v>
      </c>
      <c r="I24" s="28">
        <f t="shared" si="5"/>
        <v>13201998</v>
      </c>
      <c r="J24" s="28">
        <f t="shared" si="5"/>
        <v>12531750</v>
      </c>
      <c r="K24" s="28">
        <f t="shared" si="5"/>
        <v>21012366</v>
      </c>
      <c r="L24" s="28">
        <f t="shared" si="5"/>
        <v>12809556</v>
      </c>
      <c r="M24" s="28">
        <f t="shared" si="5"/>
        <v>1131496</v>
      </c>
      <c r="N24" s="28">
        <f t="shared" si="5"/>
        <v>889797</v>
      </c>
      <c r="O24" s="28">
        <f t="shared" si="5"/>
        <v>16360053</v>
      </c>
      <c r="P24" s="28">
        <f t="shared" si="5"/>
        <v>10737962</v>
      </c>
      <c r="Q24" s="28">
        <f t="shared" si="5"/>
        <v>1321357</v>
      </c>
      <c r="R24" s="28">
        <f t="shared" si="5"/>
        <v>1281673</v>
      </c>
      <c r="S24" s="28">
        <f t="shared" si="5"/>
        <v>1156286</v>
      </c>
      <c r="T24" s="28">
        <f t="shared" si="5"/>
        <v>1137261</v>
      </c>
      <c r="U24" s="28">
        <f t="shared" si="5"/>
        <v>339553787</v>
      </c>
      <c r="V24" s="28">
        <f t="shared" si="5"/>
        <v>310900006</v>
      </c>
      <c r="W24" s="40" t="s">
        <v>11</v>
      </c>
      <c r="X24" s="28">
        <f t="shared" si="5"/>
        <v>34497656</v>
      </c>
    </row>
    <row r="25" spans="1:24" s="29" customFormat="1" x14ac:dyDescent="0.3">
      <c r="A25" s="14" t="s">
        <v>35</v>
      </c>
      <c r="B25" s="22" t="s">
        <v>75</v>
      </c>
      <c r="C25" s="28">
        <f>SUM(C26+C28)</f>
        <v>88372268</v>
      </c>
      <c r="D25" s="28">
        <f t="shared" ref="D25:X25" si="6">SUM(D26+D28)</f>
        <v>85538836</v>
      </c>
      <c r="E25" s="28">
        <f t="shared" si="6"/>
        <v>17416154</v>
      </c>
      <c r="F25" s="28">
        <f t="shared" si="6"/>
        <v>16454329</v>
      </c>
      <c r="G25" s="28">
        <f t="shared" si="6"/>
        <v>5201932</v>
      </c>
      <c r="H25" s="28">
        <f t="shared" si="6"/>
        <v>4819321</v>
      </c>
      <c r="I25" s="28">
        <f t="shared" si="6"/>
        <v>4348623</v>
      </c>
      <c r="J25" s="28">
        <f t="shared" si="6"/>
        <v>4048561</v>
      </c>
      <c r="K25" s="28">
        <f t="shared" si="6"/>
        <v>6572583</v>
      </c>
      <c r="L25" s="28">
        <f t="shared" si="6"/>
        <v>2442295</v>
      </c>
      <c r="M25" s="28">
        <f t="shared" si="6"/>
        <v>464134</v>
      </c>
      <c r="N25" s="28">
        <f t="shared" si="6"/>
        <v>280445</v>
      </c>
      <c r="O25" s="28">
        <f t="shared" si="6"/>
        <v>6317922</v>
      </c>
      <c r="P25" s="28">
        <f t="shared" si="6"/>
        <v>3593472</v>
      </c>
      <c r="Q25" s="28">
        <f t="shared" si="6"/>
        <v>814169</v>
      </c>
      <c r="R25" s="28">
        <f t="shared" si="6"/>
        <v>796325</v>
      </c>
      <c r="S25" s="28">
        <f t="shared" si="6"/>
        <v>628556</v>
      </c>
      <c r="T25" s="28">
        <f t="shared" si="6"/>
        <v>620450</v>
      </c>
      <c r="U25" s="28">
        <f t="shared" si="6"/>
        <v>130136341</v>
      </c>
      <c r="V25" s="28">
        <f t="shared" si="6"/>
        <v>118594034</v>
      </c>
      <c r="W25" s="40" t="s">
        <v>11</v>
      </c>
      <c r="X25" s="28">
        <f t="shared" si="6"/>
        <v>9927439</v>
      </c>
    </row>
    <row r="26" spans="1:24" s="29" customFormat="1" x14ac:dyDescent="0.3">
      <c r="A26" s="14" t="s">
        <v>36</v>
      </c>
      <c r="B26" s="21" t="s">
        <v>76</v>
      </c>
      <c r="C26" s="28">
        <v>84033603</v>
      </c>
      <c r="D26" s="28">
        <v>81282599</v>
      </c>
      <c r="E26" s="28">
        <v>14587435</v>
      </c>
      <c r="F26" s="28">
        <v>13674467</v>
      </c>
      <c r="G26" s="28">
        <v>4615883</v>
      </c>
      <c r="H26" s="28">
        <v>4235597</v>
      </c>
      <c r="I26" s="28">
        <v>3573222</v>
      </c>
      <c r="J26" s="28">
        <v>3291343</v>
      </c>
      <c r="K26" s="28">
        <v>5923656</v>
      </c>
      <c r="L26" s="28">
        <v>1872680</v>
      </c>
      <c r="M26" s="28">
        <v>426430</v>
      </c>
      <c r="N26" s="28">
        <v>243799</v>
      </c>
      <c r="O26" s="28">
        <v>5604464</v>
      </c>
      <c r="P26" s="28">
        <v>2968929</v>
      </c>
      <c r="Q26" s="28">
        <v>562035</v>
      </c>
      <c r="R26" s="28">
        <v>549878</v>
      </c>
      <c r="S26" s="28">
        <v>554387</v>
      </c>
      <c r="T26" s="28">
        <v>546402</v>
      </c>
      <c r="U26" s="33">
        <f t="shared" si="0"/>
        <v>119881115</v>
      </c>
      <c r="V26" s="33">
        <f t="shared" si="3"/>
        <v>108665694</v>
      </c>
      <c r="W26" s="40" t="s">
        <v>11</v>
      </c>
      <c r="X26" s="28">
        <v>6808505</v>
      </c>
    </row>
    <row r="27" spans="1:24" s="29" customFormat="1" ht="41.4" x14ac:dyDescent="0.3">
      <c r="A27" s="15"/>
      <c r="B27" s="22" t="s">
        <v>7</v>
      </c>
      <c r="C27" s="28">
        <v>43483607</v>
      </c>
      <c r="D27" s="28">
        <v>43483607</v>
      </c>
      <c r="E27" s="28">
        <v>3013226</v>
      </c>
      <c r="F27" s="28">
        <v>3013226</v>
      </c>
      <c r="G27" s="28">
        <v>281689</v>
      </c>
      <c r="H27" s="28">
        <v>281689</v>
      </c>
      <c r="I27" s="28">
        <v>91485</v>
      </c>
      <c r="J27" s="28">
        <v>91485</v>
      </c>
      <c r="K27" s="28">
        <v>1172419</v>
      </c>
      <c r="L27" s="28">
        <v>1172419</v>
      </c>
      <c r="M27" s="28">
        <v>120881</v>
      </c>
      <c r="N27" s="28">
        <v>120881</v>
      </c>
      <c r="O27" s="28">
        <v>892439</v>
      </c>
      <c r="P27" s="28">
        <v>892439</v>
      </c>
      <c r="Q27" s="28">
        <v>1264</v>
      </c>
      <c r="R27" s="28">
        <v>1264</v>
      </c>
      <c r="S27" s="28">
        <v>0</v>
      </c>
      <c r="T27" s="28">
        <v>0</v>
      </c>
      <c r="U27" s="33">
        <f t="shared" si="0"/>
        <v>49057010</v>
      </c>
      <c r="V27" s="33">
        <f t="shared" si="3"/>
        <v>49057010</v>
      </c>
      <c r="W27" s="40" t="s">
        <v>11</v>
      </c>
      <c r="X27" s="28">
        <v>61980</v>
      </c>
    </row>
    <row r="28" spans="1:24" s="29" customFormat="1" ht="27.6" x14ac:dyDescent="0.3">
      <c r="A28" s="14" t="s">
        <v>37</v>
      </c>
      <c r="B28" s="21" t="s">
        <v>77</v>
      </c>
      <c r="C28" s="28">
        <v>4338665</v>
      </c>
      <c r="D28" s="28">
        <v>4256237</v>
      </c>
      <c r="E28" s="28">
        <v>2828719</v>
      </c>
      <c r="F28" s="28">
        <v>2779862</v>
      </c>
      <c r="G28" s="28">
        <v>586049</v>
      </c>
      <c r="H28" s="28">
        <v>583724</v>
      </c>
      <c r="I28" s="28">
        <v>775401</v>
      </c>
      <c r="J28" s="28">
        <v>757218</v>
      </c>
      <c r="K28" s="28">
        <v>648927</v>
      </c>
      <c r="L28" s="28">
        <v>569615</v>
      </c>
      <c r="M28" s="28">
        <v>37704</v>
      </c>
      <c r="N28" s="28">
        <v>36646</v>
      </c>
      <c r="O28" s="28">
        <v>713458</v>
      </c>
      <c r="P28" s="28">
        <v>624543</v>
      </c>
      <c r="Q28" s="28">
        <v>252134</v>
      </c>
      <c r="R28" s="28">
        <v>246447</v>
      </c>
      <c r="S28" s="28">
        <v>74169</v>
      </c>
      <c r="T28" s="28">
        <v>74048</v>
      </c>
      <c r="U28" s="33">
        <f t="shared" si="0"/>
        <v>10255226</v>
      </c>
      <c r="V28" s="33">
        <f t="shared" si="3"/>
        <v>9928340</v>
      </c>
      <c r="W28" s="40" t="s">
        <v>11</v>
      </c>
      <c r="X28" s="28">
        <v>3118934</v>
      </c>
    </row>
    <row r="29" spans="1:24" s="29" customFormat="1" x14ac:dyDescent="0.3">
      <c r="A29" s="14" t="s">
        <v>38</v>
      </c>
      <c r="B29" s="21" t="s">
        <v>78</v>
      </c>
      <c r="C29" s="28">
        <v>113633194</v>
      </c>
      <c r="D29" s="28">
        <v>108291745</v>
      </c>
      <c r="E29" s="28">
        <v>39744231</v>
      </c>
      <c r="F29" s="28">
        <v>38839428</v>
      </c>
      <c r="G29" s="28">
        <v>11639556</v>
      </c>
      <c r="H29" s="28">
        <v>10328774</v>
      </c>
      <c r="I29" s="28">
        <v>6913285</v>
      </c>
      <c r="J29" s="28">
        <v>6710456</v>
      </c>
      <c r="K29" s="28">
        <v>11500540</v>
      </c>
      <c r="L29" s="28">
        <v>8258669</v>
      </c>
      <c r="M29" s="28">
        <v>542713</v>
      </c>
      <c r="N29" s="28">
        <v>532501</v>
      </c>
      <c r="O29" s="28">
        <v>5731852</v>
      </c>
      <c r="P29" s="28">
        <v>3988991</v>
      </c>
      <c r="Q29" s="28">
        <v>407101</v>
      </c>
      <c r="R29" s="28">
        <v>385825</v>
      </c>
      <c r="S29" s="28">
        <v>527730</v>
      </c>
      <c r="T29" s="28">
        <v>516811</v>
      </c>
      <c r="U29" s="33">
        <f t="shared" si="0"/>
        <v>190640202</v>
      </c>
      <c r="V29" s="33">
        <f t="shared" si="3"/>
        <v>177853200</v>
      </c>
      <c r="W29" s="40" t="s">
        <v>11</v>
      </c>
      <c r="X29" s="28">
        <v>14818388</v>
      </c>
    </row>
    <row r="30" spans="1:24" s="29" customFormat="1" ht="27.6" x14ac:dyDescent="0.3">
      <c r="A30" s="15"/>
      <c r="B30" s="22" t="s">
        <v>8</v>
      </c>
      <c r="C30" s="28">
        <v>15564443</v>
      </c>
      <c r="D30" s="28">
        <v>15564443</v>
      </c>
      <c r="E30" s="28">
        <v>7526464</v>
      </c>
      <c r="F30" s="28">
        <v>7526464</v>
      </c>
      <c r="G30" s="28">
        <v>2962950</v>
      </c>
      <c r="H30" s="28">
        <v>2962950</v>
      </c>
      <c r="I30" s="28">
        <v>1201152</v>
      </c>
      <c r="J30" s="28">
        <v>1201152</v>
      </c>
      <c r="K30" s="28">
        <v>941994</v>
      </c>
      <c r="L30" s="28">
        <v>941994</v>
      </c>
      <c r="M30" s="28">
        <v>10181</v>
      </c>
      <c r="N30" s="28">
        <v>10181</v>
      </c>
      <c r="O30" s="28">
        <v>116112</v>
      </c>
      <c r="P30" s="28">
        <v>116112</v>
      </c>
      <c r="Q30" s="28">
        <v>0</v>
      </c>
      <c r="R30" s="28">
        <v>0</v>
      </c>
      <c r="S30" s="28">
        <v>0</v>
      </c>
      <c r="T30" s="28">
        <v>0</v>
      </c>
      <c r="U30" s="33">
        <f t="shared" si="0"/>
        <v>28323296</v>
      </c>
      <c r="V30" s="33">
        <f t="shared" si="3"/>
        <v>28323296</v>
      </c>
      <c r="W30" s="40" t="s">
        <v>11</v>
      </c>
      <c r="X30" s="28">
        <v>18443</v>
      </c>
    </row>
    <row r="31" spans="1:24" s="29" customFormat="1" ht="27.6" x14ac:dyDescent="0.3">
      <c r="A31" s="14" t="s">
        <v>39</v>
      </c>
      <c r="B31" s="21" t="s">
        <v>79</v>
      </c>
      <c r="C31" s="28">
        <v>5137049</v>
      </c>
      <c r="D31" s="28">
        <v>4106260</v>
      </c>
      <c r="E31" s="28">
        <v>2633182</v>
      </c>
      <c r="F31" s="28">
        <v>1612517</v>
      </c>
      <c r="G31" s="28">
        <v>1592665</v>
      </c>
      <c r="H31" s="28">
        <v>1520797</v>
      </c>
      <c r="I31" s="28">
        <v>1940090</v>
      </c>
      <c r="J31" s="28">
        <v>1772733</v>
      </c>
      <c r="K31" s="28">
        <v>2939243</v>
      </c>
      <c r="L31" s="28">
        <v>2108592</v>
      </c>
      <c r="M31" s="28">
        <v>124649</v>
      </c>
      <c r="N31" s="28">
        <v>76851</v>
      </c>
      <c r="O31" s="28">
        <v>4310279</v>
      </c>
      <c r="P31" s="28">
        <v>3155499</v>
      </c>
      <c r="Q31" s="28">
        <v>100087</v>
      </c>
      <c r="R31" s="28">
        <v>99523</v>
      </c>
      <c r="S31" s="28">
        <v>0</v>
      </c>
      <c r="T31" s="28">
        <v>0</v>
      </c>
      <c r="U31" s="33">
        <f t="shared" si="0"/>
        <v>18777244</v>
      </c>
      <c r="V31" s="33">
        <f t="shared" si="3"/>
        <v>14452772</v>
      </c>
      <c r="W31" s="40" t="s">
        <v>11</v>
      </c>
      <c r="X31" s="28">
        <v>9751829</v>
      </c>
    </row>
    <row r="32" spans="1:24" s="29" customFormat="1" x14ac:dyDescent="0.3">
      <c r="A32" s="14" t="s">
        <v>40</v>
      </c>
      <c r="B32" s="21" t="s">
        <v>80</v>
      </c>
      <c r="C32" s="28">
        <v>5191562</v>
      </c>
      <c r="D32" s="28">
        <v>4991223</v>
      </c>
      <c r="E32" s="28">
        <v>7436971</v>
      </c>
      <c r="F32" s="28">
        <v>6785999</v>
      </c>
      <c r="G32" s="28">
        <v>2463444</v>
      </c>
      <c r="H32" s="28">
        <v>2358446</v>
      </c>
      <c r="I32" s="28">
        <v>3449331</v>
      </c>
      <c r="J32" s="28">
        <v>3361840</v>
      </c>
      <c r="K32" s="28">
        <v>538458</v>
      </c>
      <c r="L32" s="28">
        <v>508573</v>
      </c>
      <c r="M32" s="28">
        <v>221149</v>
      </c>
      <c r="N32" s="28">
        <v>221080</v>
      </c>
      <c r="O32" s="28">
        <v>3501151</v>
      </c>
      <c r="P32" s="28">
        <v>2952948</v>
      </c>
      <c r="Q32" s="28">
        <v>1779017</v>
      </c>
      <c r="R32" s="28">
        <v>1763481</v>
      </c>
      <c r="S32" s="28">
        <v>0</v>
      </c>
      <c r="T32" s="28">
        <v>0</v>
      </c>
      <c r="U32" s="33">
        <f t="shared" si="0"/>
        <v>24581083</v>
      </c>
      <c r="V32" s="33">
        <f t="shared" si="3"/>
        <v>22943590</v>
      </c>
      <c r="W32" s="40" t="s">
        <v>11</v>
      </c>
      <c r="X32" s="28">
        <v>4871494</v>
      </c>
    </row>
    <row r="33" spans="1:24" s="29" customFormat="1" x14ac:dyDescent="0.3">
      <c r="A33" s="14" t="s">
        <v>41</v>
      </c>
      <c r="B33" s="21" t="s">
        <v>81</v>
      </c>
      <c r="C33" s="28">
        <v>16284382</v>
      </c>
      <c r="D33" s="28">
        <v>15699982</v>
      </c>
      <c r="E33" s="28">
        <v>12753425</v>
      </c>
      <c r="F33" s="28">
        <v>12306674</v>
      </c>
      <c r="G33" s="28">
        <v>4920829</v>
      </c>
      <c r="H33" s="28">
        <v>4588376</v>
      </c>
      <c r="I33" s="28">
        <v>4028886</v>
      </c>
      <c r="J33" s="28">
        <v>3840155</v>
      </c>
      <c r="K33" s="28">
        <v>3736610</v>
      </c>
      <c r="L33" s="28">
        <v>3196957</v>
      </c>
      <c r="M33" s="28">
        <v>516641</v>
      </c>
      <c r="N33" s="28">
        <v>508973</v>
      </c>
      <c r="O33" s="28">
        <v>6670964</v>
      </c>
      <c r="P33" s="28">
        <v>5470640</v>
      </c>
      <c r="Q33" s="28">
        <v>796202</v>
      </c>
      <c r="R33" s="28">
        <v>786858</v>
      </c>
      <c r="S33" s="28">
        <v>2670998</v>
      </c>
      <c r="T33" s="28">
        <v>2635470</v>
      </c>
      <c r="U33" s="33">
        <f t="shared" si="0"/>
        <v>52378937</v>
      </c>
      <c r="V33" s="33">
        <f t="shared" si="3"/>
        <v>49034085</v>
      </c>
      <c r="W33" s="40" t="s">
        <v>11</v>
      </c>
      <c r="X33" s="28">
        <v>15193057</v>
      </c>
    </row>
    <row r="34" spans="1:24" s="29" customFormat="1" x14ac:dyDescent="0.3">
      <c r="A34" s="14" t="s">
        <v>42</v>
      </c>
      <c r="B34" s="21" t="s">
        <v>82</v>
      </c>
      <c r="C34" s="28">
        <v>14441866</v>
      </c>
      <c r="D34" s="28">
        <v>14101269</v>
      </c>
      <c r="E34" s="28">
        <v>8514284</v>
      </c>
      <c r="F34" s="28">
        <v>6646728</v>
      </c>
      <c r="G34" s="28">
        <v>3408718</v>
      </c>
      <c r="H34" s="28">
        <v>2164311</v>
      </c>
      <c r="I34" s="28">
        <v>3567534</v>
      </c>
      <c r="J34" s="28">
        <v>2519307</v>
      </c>
      <c r="K34" s="28">
        <v>9328992</v>
      </c>
      <c r="L34" s="28">
        <v>2554652</v>
      </c>
      <c r="M34" s="28">
        <v>90982</v>
      </c>
      <c r="N34" s="28">
        <v>22979</v>
      </c>
      <c r="O34" s="28">
        <v>6233532</v>
      </c>
      <c r="P34" s="28">
        <v>2736374</v>
      </c>
      <c r="Q34" s="28">
        <v>295153</v>
      </c>
      <c r="R34" s="28">
        <v>277004</v>
      </c>
      <c r="S34" s="28">
        <v>540454</v>
      </c>
      <c r="T34" s="28">
        <v>537632</v>
      </c>
      <c r="U34" s="33">
        <f t="shared" si="0"/>
        <v>46421515</v>
      </c>
      <c r="V34" s="33">
        <f t="shared" si="3"/>
        <v>31560256</v>
      </c>
      <c r="W34" s="40" t="s">
        <v>11</v>
      </c>
      <c r="X34" s="28">
        <v>4711624</v>
      </c>
    </row>
    <row r="35" spans="1:24" s="29" customFormat="1" x14ac:dyDescent="0.3">
      <c r="A35" s="14" t="s">
        <v>43</v>
      </c>
      <c r="B35" s="21" t="s">
        <v>83</v>
      </c>
      <c r="C35" s="28">
        <v>39239432</v>
      </c>
      <c r="D35" s="28">
        <v>13204531</v>
      </c>
      <c r="E35" s="28">
        <v>19541717</v>
      </c>
      <c r="F35" s="28">
        <v>9696212</v>
      </c>
      <c r="G35" s="28">
        <v>7174872</v>
      </c>
      <c r="H35" s="28">
        <v>1752559</v>
      </c>
      <c r="I35" s="28">
        <v>5762628</v>
      </c>
      <c r="J35" s="28">
        <v>2576233</v>
      </c>
      <c r="K35" s="28">
        <v>7596833</v>
      </c>
      <c r="L35" s="28">
        <v>3049761</v>
      </c>
      <c r="M35" s="28">
        <v>467433</v>
      </c>
      <c r="N35" s="28">
        <v>148395</v>
      </c>
      <c r="O35" s="28">
        <v>6681973</v>
      </c>
      <c r="P35" s="28">
        <v>2687726</v>
      </c>
      <c r="Q35" s="28">
        <v>583638</v>
      </c>
      <c r="R35" s="28">
        <v>295761</v>
      </c>
      <c r="S35" s="28">
        <v>3089800</v>
      </c>
      <c r="T35" s="28">
        <v>2450174</v>
      </c>
      <c r="U35" s="33">
        <f t="shared" si="0"/>
        <v>90138326</v>
      </c>
      <c r="V35" s="33">
        <f t="shared" si="3"/>
        <v>35861352</v>
      </c>
      <c r="W35" s="40" t="s">
        <v>11</v>
      </c>
      <c r="X35" s="28">
        <v>19198597</v>
      </c>
    </row>
    <row r="36" spans="1:24" s="29" customFormat="1" x14ac:dyDescent="0.3">
      <c r="A36" s="15"/>
      <c r="B36" s="22" t="s">
        <v>9</v>
      </c>
      <c r="C36" s="28">
        <v>28694068</v>
      </c>
      <c r="D36" s="28">
        <v>7883433</v>
      </c>
      <c r="E36" s="28">
        <v>11140136</v>
      </c>
      <c r="F36" s="28">
        <v>6269013</v>
      </c>
      <c r="G36" s="28">
        <v>4089914</v>
      </c>
      <c r="H36" s="28">
        <v>1235043</v>
      </c>
      <c r="I36" s="28">
        <v>3269458</v>
      </c>
      <c r="J36" s="28">
        <v>1600034</v>
      </c>
      <c r="K36" s="28">
        <v>4021934</v>
      </c>
      <c r="L36" s="28">
        <v>2021037</v>
      </c>
      <c r="M36" s="28">
        <v>184772</v>
      </c>
      <c r="N36" s="28">
        <v>98203</v>
      </c>
      <c r="O36" s="28">
        <v>2023404</v>
      </c>
      <c r="P36" s="28">
        <v>896934</v>
      </c>
      <c r="Q36" s="28">
        <v>101731</v>
      </c>
      <c r="R36" s="28">
        <v>87698</v>
      </c>
      <c r="S36" s="28">
        <v>1168830</v>
      </c>
      <c r="T36" s="28">
        <v>873186</v>
      </c>
      <c r="U36" s="33">
        <f t="shared" si="0"/>
        <v>54694247</v>
      </c>
      <c r="V36" s="33">
        <f t="shared" si="3"/>
        <v>20964581</v>
      </c>
      <c r="W36" s="40" t="s">
        <v>11</v>
      </c>
      <c r="X36" s="28">
        <v>5443949</v>
      </c>
    </row>
    <row r="37" spans="1:24" s="29" customFormat="1" x14ac:dyDescent="0.3">
      <c r="A37" s="14" t="s">
        <v>44</v>
      </c>
      <c r="B37" s="21" t="s">
        <v>84</v>
      </c>
      <c r="C37" s="28">
        <v>7443740</v>
      </c>
      <c r="D37" s="28">
        <v>7127169</v>
      </c>
      <c r="E37" s="28">
        <v>4300704</v>
      </c>
      <c r="F37" s="28">
        <v>3499985</v>
      </c>
      <c r="G37" s="28">
        <v>597003</v>
      </c>
      <c r="H37" s="28">
        <v>404597</v>
      </c>
      <c r="I37" s="28">
        <v>37662</v>
      </c>
      <c r="J37" s="28">
        <v>112594</v>
      </c>
      <c r="K37" s="28">
        <v>454070</v>
      </c>
      <c r="L37" s="28">
        <v>383648</v>
      </c>
      <c r="M37" s="28">
        <v>560</v>
      </c>
      <c r="N37" s="28">
        <v>560</v>
      </c>
      <c r="O37" s="28">
        <v>25889</v>
      </c>
      <c r="P37" s="28">
        <v>25816</v>
      </c>
      <c r="Q37" s="28">
        <v>18429</v>
      </c>
      <c r="R37" s="28">
        <v>16281</v>
      </c>
      <c r="S37" s="28">
        <v>0</v>
      </c>
      <c r="T37" s="28">
        <v>0</v>
      </c>
      <c r="U37" s="33">
        <f t="shared" si="0"/>
        <v>12878057</v>
      </c>
      <c r="V37" s="33">
        <f t="shared" si="3"/>
        <v>11570650</v>
      </c>
      <c r="W37" s="40" t="s">
        <v>11</v>
      </c>
      <c r="X37" s="28">
        <v>6120330</v>
      </c>
    </row>
    <row r="38" spans="1:24" s="29" customFormat="1" x14ac:dyDescent="0.3">
      <c r="A38" s="14" t="s">
        <v>45</v>
      </c>
      <c r="B38" s="21" t="s">
        <v>85</v>
      </c>
      <c r="C38" s="28">
        <v>26894262</v>
      </c>
      <c r="D38" s="28">
        <v>18579956</v>
      </c>
      <c r="E38" s="28">
        <v>33885573</v>
      </c>
      <c r="F38" s="28">
        <v>25047451</v>
      </c>
      <c r="G38" s="28">
        <v>9774944</v>
      </c>
      <c r="H38" s="28">
        <v>7167860</v>
      </c>
      <c r="I38" s="28">
        <v>8124413</v>
      </c>
      <c r="J38" s="28">
        <v>6288296</v>
      </c>
      <c r="K38" s="28">
        <v>16087126</v>
      </c>
      <c r="L38" s="28">
        <v>9679612</v>
      </c>
      <c r="M38" s="28">
        <v>1355154</v>
      </c>
      <c r="N38" s="28">
        <v>794489</v>
      </c>
      <c r="O38" s="28">
        <v>17681312</v>
      </c>
      <c r="P38" s="28">
        <v>11454669</v>
      </c>
      <c r="Q38" s="28">
        <v>2372845</v>
      </c>
      <c r="R38" s="28">
        <v>1836876</v>
      </c>
      <c r="S38" s="28">
        <v>23205007</v>
      </c>
      <c r="T38" s="28">
        <v>16214228</v>
      </c>
      <c r="U38" s="33">
        <f t="shared" si="0"/>
        <v>139380636</v>
      </c>
      <c r="V38" s="33">
        <f t="shared" si="3"/>
        <v>97063437</v>
      </c>
      <c r="W38" s="40" t="s">
        <v>11</v>
      </c>
      <c r="X38" s="28">
        <v>35452398</v>
      </c>
    </row>
    <row r="39" spans="1:24" s="29" customFormat="1" ht="27.6" x14ac:dyDescent="0.3">
      <c r="A39" s="14" t="s">
        <v>46</v>
      </c>
      <c r="B39" s="21" t="s">
        <v>86</v>
      </c>
      <c r="C39" s="28">
        <v>1388527</v>
      </c>
      <c r="D39" s="28">
        <v>916559</v>
      </c>
      <c r="E39" s="28">
        <v>-22696</v>
      </c>
      <c r="F39" s="28">
        <v>-22696</v>
      </c>
      <c r="G39" s="28">
        <v>54590</v>
      </c>
      <c r="H39" s="28">
        <v>0</v>
      </c>
      <c r="I39" s="28">
        <v>24286</v>
      </c>
      <c r="J39" s="28">
        <v>-50781</v>
      </c>
      <c r="K39" s="28">
        <v>365876</v>
      </c>
      <c r="L39" s="28">
        <v>362774</v>
      </c>
      <c r="M39" s="28">
        <v>0</v>
      </c>
      <c r="N39" s="28">
        <v>0</v>
      </c>
      <c r="O39" s="28">
        <v>-45123</v>
      </c>
      <c r="P39" s="28">
        <v>46373</v>
      </c>
      <c r="Q39" s="28">
        <v>12266</v>
      </c>
      <c r="R39" s="28">
        <v>12266</v>
      </c>
      <c r="S39" s="28">
        <v>0</v>
      </c>
      <c r="T39" s="28">
        <v>0</v>
      </c>
      <c r="U39" s="33">
        <f t="shared" si="0"/>
        <v>1777726</v>
      </c>
      <c r="V39" s="33">
        <f t="shared" si="3"/>
        <v>1264495</v>
      </c>
      <c r="W39" s="40" t="s">
        <v>11</v>
      </c>
      <c r="X39" s="28">
        <v>465342</v>
      </c>
    </row>
    <row r="40" spans="1:24" s="27" customFormat="1" x14ac:dyDescent="0.3">
      <c r="A40" s="11" t="s">
        <v>47</v>
      </c>
      <c r="B40" s="20" t="s">
        <v>87</v>
      </c>
      <c r="C40" s="26">
        <f>SUM(C9-C17)</f>
        <v>-9324303</v>
      </c>
      <c r="D40" s="26">
        <f t="shared" ref="D40:X40" si="7">SUM(D9-D17)</f>
        <v>-13389128</v>
      </c>
      <c r="E40" s="26">
        <f t="shared" si="7"/>
        <v>-8192750</v>
      </c>
      <c r="F40" s="26">
        <f t="shared" si="7"/>
        <v>-8470593</v>
      </c>
      <c r="G40" s="26">
        <f t="shared" si="7"/>
        <v>-7984080</v>
      </c>
      <c r="H40" s="26">
        <f t="shared" si="7"/>
        <v>-6197202</v>
      </c>
      <c r="I40" s="26">
        <f t="shared" si="7"/>
        <v>-821773</v>
      </c>
      <c r="J40" s="26">
        <f t="shared" si="7"/>
        <v>-1265919</v>
      </c>
      <c r="K40" s="26">
        <f t="shared" si="7"/>
        <v>5402049</v>
      </c>
      <c r="L40" s="26">
        <f t="shared" si="7"/>
        <v>4730033</v>
      </c>
      <c r="M40" s="26">
        <f t="shared" si="7"/>
        <v>-116449</v>
      </c>
      <c r="N40" s="26">
        <f t="shared" si="7"/>
        <v>-487572</v>
      </c>
      <c r="O40" s="26">
        <f t="shared" si="7"/>
        <v>-939037</v>
      </c>
      <c r="P40" s="26">
        <f t="shared" si="7"/>
        <v>-2407496</v>
      </c>
      <c r="Q40" s="26">
        <f t="shared" si="7"/>
        <v>869532</v>
      </c>
      <c r="R40" s="26">
        <f t="shared" si="7"/>
        <v>677752</v>
      </c>
      <c r="S40" s="26">
        <f t="shared" si="7"/>
        <v>2241186</v>
      </c>
      <c r="T40" s="26">
        <f t="shared" si="7"/>
        <v>1293123</v>
      </c>
      <c r="U40" s="26">
        <f t="shared" si="7"/>
        <v>-18865625</v>
      </c>
      <c r="V40" s="26">
        <f t="shared" si="7"/>
        <v>-25517002</v>
      </c>
      <c r="W40" s="40" t="s">
        <v>11</v>
      </c>
      <c r="X40" s="26">
        <f t="shared" si="7"/>
        <v>58650670</v>
      </c>
    </row>
    <row r="41" spans="1:24" s="27" customFormat="1" x14ac:dyDescent="0.3">
      <c r="A41" s="11">
        <v>4</v>
      </c>
      <c r="B41" s="20" t="s">
        <v>88</v>
      </c>
      <c r="C41" s="26">
        <v>10431587</v>
      </c>
      <c r="D41" s="26">
        <v>6217758</v>
      </c>
      <c r="E41" s="26">
        <v>7414452</v>
      </c>
      <c r="F41" s="26">
        <v>3655805</v>
      </c>
      <c r="G41" s="26">
        <v>3670446</v>
      </c>
      <c r="H41" s="26">
        <v>4104017</v>
      </c>
      <c r="I41" s="26">
        <v>4288881</v>
      </c>
      <c r="J41" s="26">
        <v>3312878</v>
      </c>
      <c r="K41" s="26">
        <v>6847638</v>
      </c>
      <c r="L41" s="26">
        <v>4108755</v>
      </c>
      <c r="M41" s="26">
        <v>751547</v>
      </c>
      <c r="N41" s="26">
        <v>186054</v>
      </c>
      <c r="O41" s="26">
        <v>2481948</v>
      </c>
      <c r="P41" s="26">
        <v>1110646</v>
      </c>
      <c r="Q41" s="26">
        <v>4257014</v>
      </c>
      <c r="R41" s="26">
        <v>2775915</v>
      </c>
      <c r="S41" s="26">
        <v>-7271386</v>
      </c>
      <c r="T41" s="26">
        <v>-8160676</v>
      </c>
      <c r="U41" s="26">
        <f t="shared" si="0"/>
        <v>32872127</v>
      </c>
      <c r="V41" s="26">
        <f t="shared" si="3"/>
        <v>17311152</v>
      </c>
      <c r="W41" s="40" t="s">
        <v>11</v>
      </c>
      <c r="X41" s="26">
        <v>30345245</v>
      </c>
    </row>
    <row r="42" spans="1:24" s="27" customFormat="1" x14ac:dyDescent="0.3">
      <c r="A42" s="11">
        <v>5</v>
      </c>
      <c r="B42" s="20" t="s">
        <v>89</v>
      </c>
      <c r="C42" s="26">
        <v>160670855</v>
      </c>
      <c r="D42" s="26">
        <v>125354151</v>
      </c>
      <c r="E42" s="26">
        <v>134801100</v>
      </c>
      <c r="F42" s="26">
        <v>91182265</v>
      </c>
      <c r="G42" s="26">
        <v>17114081</v>
      </c>
      <c r="H42" s="26">
        <v>11392906</v>
      </c>
      <c r="I42" s="26">
        <v>23143885</v>
      </c>
      <c r="J42" s="26">
        <v>17511336</v>
      </c>
      <c r="K42" s="26">
        <v>37675083</v>
      </c>
      <c r="L42" s="26">
        <v>7377261</v>
      </c>
      <c r="M42" s="26">
        <v>635098</v>
      </c>
      <c r="N42" s="26">
        <v>-301518</v>
      </c>
      <c r="O42" s="26">
        <v>38348874</v>
      </c>
      <c r="P42" s="26">
        <v>29089638</v>
      </c>
      <c r="Q42" s="26">
        <v>10001432</v>
      </c>
      <c r="R42" s="26">
        <v>7289656</v>
      </c>
      <c r="S42" s="26">
        <v>5864714</v>
      </c>
      <c r="T42" s="26">
        <v>0</v>
      </c>
      <c r="U42" s="26">
        <f t="shared" si="0"/>
        <v>428255122</v>
      </c>
      <c r="V42" s="26">
        <f t="shared" si="3"/>
        <v>288895695</v>
      </c>
      <c r="W42" s="40" t="s">
        <v>11</v>
      </c>
      <c r="X42" s="26">
        <v>3475606</v>
      </c>
    </row>
    <row r="43" spans="1:24" s="27" customFormat="1" x14ac:dyDescent="0.3">
      <c r="A43" s="11">
        <v>6</v>
      </c>
      <c r="B43" s="20" t="s">
        <v>90</v>
      </c>
      <c r="C43" s="26">
        <f>SUM(C44+C47+C46)</f>
        <v>708769044</v>
      </c>
      <c r="D43" s="26">
        <f t="shared" ref="D43:X43" si="8">SUM(D44+D47+D46)</f>
        <v>257776862</v>
      </c>
      <c r="E43" s="26">
        <f t="shared" si="8"/>
        <v>522801507</v>
      </c>
      <c r="F43" s="26">
        <f t="shared" si="8"/>
        <v>214975608</v>
      </c>
      <c r="G43" s="26">
        <f t="shared" si="8"/>
        <v>155649457</v>
      </c>
      <c r="H43" s="26">
        <f t="shared" si="8"/>
        <v>54647837</v>
      </c>
      <c r="I43" s="26">
        <f t="shared" si="8"/>
        <v>118627413</v>
      </c>
      <c r="J43" s="26">
        <f t="shared" si="8"/>
        <v>59325717</v>
      </c>
      <c r="K43" s="26">
        <f t="shared" si="8"/>
        <v>141138440</v>
      </c>
      <c r="L43" s="26">
        <f t="shared" si="8"/>
        <v>68185029</v>
      </c>
      <c r="M43" s="26">
        <f t="shared" si="8"/>
        <v>13680968</v>
      </c>
      <c r="N43" s="26">
        <f t="shared" si="8"/>
        <v>3577693</v>
      </c>
      <c r="O43" s="26">
        <f t="shared" si="8"/>
        <v>171361256</v>
      </c>
      <c r="P43" s="26">
        <f t="shared" si="8"/>
        <v>81316096</v>
      </c>
      <c r="Q43" s="26">
        <f t="shared" si="8"/>
        <v>31015475</v>
      </c>
      <c r="R43" s="26">
        <f t="shared" si="8"/>
        <v>17718591</v>
      </c>
      <c r="S43" s="26">
        <f t="shared" si="8"/>
        <v>22541679</v>
      </c>
      <c r="T43" s="26">
        <f t="shared" si="8"/>
        <v>14728403</v>
      </c>
      <c r="U43" s="26">
        <f t="shared" si="8"/>
        <v>1885585239</v>
      </c>
      <c r="V43" s="26">
        <f t="shared" si="8"/>
        <v>772251836</v>
      </c>
      <c r="W43" s="40" t="s">
        <v>11</v>
      </c>
      <c r="X43" s="26">
        <f t="shared" si="8"/>
        <v>352934544</v>
      </c>
    </row>
    <row r="44" spans="1:24" s="29" customFormat="1" x14ac:dyDescent="0.3">
      <c r="A44" s="14" t="s">
        <v>48</v>
      </c>
      <c r="B44" s="21" t="s">
        <v>91</v>
      </c>
      <c r="C44" s="28">
        <v>500134061</v>
      </c>
      <c r="D44" s="28">
        <v>105004028</v>
      </c>
      <c r="E44" s="28">
        <v>372227512</v>
      </c>
      <c r="F44" s="28">
        <v>86847697</v>
      </c>
      <c r="G44" s="28">
        <v>111698015</v>
      </c>
      <c r="H44" s="28">
        <v>14777336</v>
      </c>
      <c r="I44" s="28">
        <v>77934801</v>
      </c>
      <c r="J44" s="28">
        <v>22250145</v>
      </c>
      <c r="K44" s="28">
        <v>77373598</v>
      </c>
      <c r="L44" s="28">
        <v>17782214</v>
      </c>
      <c r="M44" s="28">
        <v>10125776</v>
      </c>
      <c r="N44" s="28">
        <v>545679</v>
      </c>
      <c r="O44" s="28">
        <v>98581826</v>
      </c>
      <c r="P44" s="28">
        <v>22687196</v>
      </c>
      <c r="Q44" s="28">
        <v>18532533</v>
      </c>
      <c r="R44" s="28">
        <v>6953556</v>
      </c>
      <c r="S44" s="28">
        <v>9650438</v>
      </c>
      <c r="T44" s="28">
        <v>6860419</v>
      </c>
      <c r="U44" s="33">
        <f t="shared" si="0"/>
        <v>1276258560</v>
      </c>
      <c r="V44" s="33">
        <f t="shared" si="3"/>
        <v>283708270</v>
      </c>
      <c r="W44" s="40" t="s">
        <v>11</v>
      </c>
      <c r="X44" s="28">
        <v>262274874</v>
      </c>
    </row>
    <row r="45" spans="1:24" s="29" customFormat="1" x14ac:dyDescent="0.3">
      <c r="A45" s="15"/>
      <c r="B45" s="22" t="s">
        <v>10</v>
      </c>
      <c r="C45" s="28">
        <v>146623525</v>
      </c>
      <c r="D45" s="28">
        <v>49158665</v>
      </c>
      <c r="E45" s="28">
        <v>76152391</v>
      </c>
      <c r="F45" s="28">
        <v>40281698</v>
      </c>
      <c r="G45" s="28">
        <v>20881512</v>
      </c>
      <c r="H45" s="28">
        <v>5441114</v>
      </c>
      <c r="I45" s="28">
        <v>20717515</v>
      </c>
      <c r="J45" s="28">
        <v>11216569</v>
      </c>
      <c r="K45" s="28">
        <v>20373717</v>
      </c>
      <c r="L45" s="28">
        <v>11157506</v>
      </c>
      <c r="M45" s="28">
        <v>1416058</v>
      </c>
      <c r="N45" s="28">
        <v>280432</v>
      </c>
      <c r="O45" s="28">
        <v>12725208</v>
      </c>
      <c r="P45" s="28">
        <v>5911134</v>
      </c>
      <c r="Q45" s="28">
        <v>515195</v>
      </c>
      <c r="R45" s="28">
        <v>335604</v>
      </c>
      <c r="S45" s="28">
        <v>3742643</v>
      </c>
      <c r="T45" s="28">
        <v>3126596</v>
      </c>
      <c r="U45" s="33">
        <f t="shared" si="0"/>
        <v>303147764</v>
      </c>
      <c r="V45" s="33">
        <f t="shared" si="3"/>
        <v>126909318</v>
      </c>
      <c r="W45" s="40" t="s">
        <v>11</v>
      </c>
      <c r="X45" s="28">
        <v>36210782</v>
      </c>
    </row>
    <row r="46" spans="1:24" s="29" customFormat="1" x14ac:dyDescent="0.3">
      <c r="A46" s="16" t="s">
        <v>49</v>
      </c>
      <c r="B46" s="24" t="s">
        <v>92</v>
      </c>
      <c r="C46" s="28">
        <v>0</v>
      </c>
      <c r="D46" s="28">
        <v>0</v>
      </c>
      <c r="E46" s="28">
        <v>14779</v>
      </c>
      <c r="F46" s="28">
        <v>0</v>
      </c>
      <c r="G46" s="28">
        <v>0</v>
      </c>
      <c r="H46" s="28">
        <v>0</v>
      </c>
      <c r="I46" s="28">
        <v>8745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114</v>
      </c>
      <c r="P46" s="28">
        <v>0</v>
      </c>
      <c r="Q46" s="28">
        <v>5906</v>
      </c>
      <c r="R46" s="28">
        <v>5906</v>
      </c>
      <c r="S46" s="28">
        <v>0</v>
      </c>
      <c r="T46" s="28">
        <v>0</v>
      </c>
      <c r="U46" s="33">
        <f t="shared" si="0"/>
        <v>29544</v>
      </c>
      <c r="V46" s="33">
        <f t="shared" si="3"/>
        <v>5906</v>
      </c>
      <c r="W46" s="40" t="s">
        <v>11</v>
      </c>
      <c r="X46" s="28"/>
    </row>
    <row r="47" spans="1:24" s="29" customFormat="1" x14ac:dyDescent="0.3">
      <c r="A47" s="16" t="s">
        <v>50</v>
      </c>
      <c r="B47" s="24" t="s">
        <v>93</v>
      </c>
      <c r="C47" s="28">
        <f>SUM(C48:C53)</f>
        <v>208634983</v>
      </c>
      <c r="D47" s="28">
        <f t="shared" ref="D47:X47" si="9">SUM(D48:D53)</f>
        <v>152772834</v>
      </c>
      <c r="E47" s="28">
        <f t="shared" si="9"/>
        <v>150559216</v>
      </c>
      <c r="F47" s="28">
        <f t="shared" si="9"/>
        <v>128127911</v>
      </c>
      <c r="G47" s="28">
        <f t="shared" si="9"/>
        <v>43951442</v>
      </c>
      <c r="H47" s="28">
        <f t="shared" si="9"/>
        <v>39870501</v>
      </c>
      <c r="I47" s="28">
        <f t="shared" si="9"/>
        <v>40683867</v>
      </c>
      <c r="J47" s="28">
        <f t="shared" si="9"/>
        <v>37075572</v>
      </c>
      <c r="K47" s="28">
        <f t="shared" si="9"/>
        <v>63764842</v>
      </c>
      <c r="L47" s="28">
        <f t="shared" si="9"/>
        <v>50402815</v>
      </c>
      <c r="M47" s="28">
        <f t="shared" si="9"/>
        <v>3555192</v>
      </c>
      <c r="N47" s="28">
        <f t="shared" si="9"/>
        <v>3032014</v>
      </c>
      <c r="O47" s="28">
        <f t="shared" si="9"/>
        <v>72779316</v>
      </c>
      <c r="P47" s="28">
        <f t="shared" si="9"/>
        <v>58628900</v>
      </c>
      <c r="Q47" s="28">
        <f t="shared" si="9"/>
        <v>12477036</v>
      </c>
      <c r="R47" s="28">
        <f t="shared" si="9"/>
        <v>10759129</v>
      </c>
      <c r="S47" s="28">
        <f t="shared" si="9"/>
        <v>12891241</v>
      </c>
      <c r="T47" s="28">
        <f t="shared" si="9"/>
        <v>7867984</v>
      </c>
      <c r="U47" s="28">
        <f t="shared" si="9"/>
        <v>609297135</v>
      </c>
      <c r="V47" s="28">
        <f t="shared" si="9"/>
        <v>488537660</v>
      </c>
      <c r="W47" s="40" t="s">
        <v>11</v>
      </c>
      <c r="X47" s="28">
        <f t="shared" si="9"/>
        <v>90659670</v>
      </c>
    </row>
    <row r="48" spans="1:24" s="29" customFormat="1" x14ac:dyDescent="0.3">
      <c r="A48" s="17" t="s">
        <v>51</v>
      </c>
      <c r="B48" s="22" t="s">
        <v>94</v>
      </c>
      <c r="C48" s="28">
        <v>38067324</v>
      </c>
      <c r="D48" s="28">
        <v>29915579</v>
      </c>
      <c r="E48" s="28">
        <v>16348298</v>
      </c>
      <c r="F48" s="28">
        <v>13613822</v>
      </c>
      <c r="G48" s="28">
        <v>4617624</v>
      </c>
      <c r="H48" s="28">
        <v>3858688</v>
      </c>
      <c r="I48" s="28">
        <v>3404891</v>
      </c>
      <c r="J48" s="28">
        <v>3061886</v>
      </c>
      <c r="K48" s="28">
        <v>3686199</v>
      </c>
      <c r="L48" s="28">
        <v>1936244</v>
      </c>
      <c r="M48" s="28">
        <v>477109</v>
      </c>
      <c r="N48" s="28">
        <v>194575</v>
      </c>
      <c r="O48" s="28">
        <v>3945472</v>
      </c>
      <c r="P48" s="28">
        <v>2503217</v>
      </c>
      <c r="Q48" s="28">
        <v>461019</v>
      </c>
      <c r="R48" s="28">
        <v>397729</v>
      </c>
      <c r="S48" s="28">
        <v>1202571</v>
      </c>
      <c r="T48" s="28">
        <v>594940</v>
      </c>
      <c r="U48" s="33">
        <f t="shared" si="0"/>
        <v>72210507</v>
      </c>
      <c r="V48" s="33">
        <f t="shared" si="3"/>
        <v>56076680</v>
      </c>
      <c r="W48" s="40" t="s">
        <v>11</v>
      </c>
      <c r="X48" s="28">
        <v>6912273</v>
      </c>
    </row>
    <row r="49" spans="1:24" s="29" customFormat="1" x14ac:dyDescent="0.3">
      <c r="A49" s="17" t="s">
        <v>52</v>
      </c>
      <c r="B49" s="22" t="s">
        <v>95</v>
      </c>
      <c r="C49" s="28">
        <v>102474579</v>
      </c>
      <c r="D49" s="28">
        <v>94556419</v>
      </c>
      <c r="E49" s="28">
        <v>58875934</v>
      </c>
      <c r="F49" s="28">
        <v>55719884</v>
      </c>
      <c r="G49" s="28">
        <v>23748736</v>
      </c>
      <c r="H49" s="28">
        <v>22394498</v>
      </c>
      <c r="I49" s="28">
        <v>19778201</v>
      </c>
      <c r="J49" s="28">
        <v>18821715</v>
      </c>
      <c r="K49" s="28">
        <v>34277009</v>
      </c>
      <c r="L49" s="28">
        <v>31080133</v>
      </c>
      <c r="M49" s="28">
        <v>1783444</v>
      </c>
      <c r="N49" s="28">
        <v>1729112</v>
      </c>
      <c r="O49" s="28">
        <v>29079917</v>
      </c>
      <c r="P49" s="28">
        <v>26532995</v>
      </c>
      <c r="Q49" s="28">
        <v>4491584</v>
      </c>
      <c r="R49" s="28">
        <v>3553991</v>
      </c>
      <c r="S49" s="28">
        <v>985346</v>
      </c>
      <c r="T49" s="28">
        <v>984</v>
      </c>
      <c r="U49" s="33">
        <f t="shared" si="0"/>
        <v>275494750</v>
      </c>
      <c r="V49" s="33">
        <f t="shared" si="3"/>
        <v>254389731</v>
      </c>
      <c r="W49" s="40" t="s">
        <v>11</v>
      </c>
      <c r="X49" s="28">
        <v>42253452</v>
      </c>
    </row>
    <row r="50" spans="1:24" s="29" customFormat="1" x14ac:dyDescent="0.3">
      <c r="A50" s="17" t="s">
        <v>53</v>
      </c>
      <c r="B50" s="22" t="s">
        <v>96</v>
      </c>
      <c r="C50" s="28">
        <v>56412897</v>
      </c>
      <c r="D50" s="28">
        <v>16867641</v>
      </c>
      <c r="E50" s="28">
        <v>63001258</v>
      </c>
      <c r="F50" s="28">
        <v>46728434</v>
      </c>
      <c r="G50" s="28">
        <v>12319275</v>
      </c>
      <c r="H50" s="28">
        <v>10388274</v>
      </c>
      <c r="I50" s="28">
        <v>16737297</v>
      </c>
      <c r="J50" s="28">
        <v>14445247</v>
      </c>
      <c r="K50" s="28">
        <v>24647016</v>
      </c>
      <c r="L50" s="28">
        <v>16661462</v>
      </c>
      <c r="M50" s="28">
        <v>1291912</v>
      </c>
      <c r="N50" s="28">
        <v>1105648</v>
      </c>
      <c r="O50" s="28">
        <v>36991090</v>
      </c>
      <c r="P50" s="28">
        <v>27988534</v>
      </c>
      <c r="Q50" s="28">
        <v>7421191</v>
      </c>
      <c r="R50" s="28">
        <v>6764255</v>
      </c>
      <c r="S50" s="28">
        <v>10456523</v>
      </c>
      <c r="T50" s="28">
        <v>7036049</v>
      </c>
      <c r="U50" s="33">
        <f t="shared" si="0"/>
        <v>229278459</v>
      </c>
      <c r="V50" s="33">
        <f t="shared" si="3"/>
        <v>147985544</v>
      </c>
      <c r="W50" s="40" t="s">
        <v>11</v>
      </c>
      <c r="X50" s="28">
        <v>32279895</v>
      </c>
    </row>
    <row r="51" spans="1:24" s="29" customFormat="1" x14ac:dyDescent="0.3">
      <c r="A51" s="17" t="s">
        <v>54</v>
      </c>
      <c r="B51" s="22" t="s">
        <v>97</v>
      </c>
      <c r="C51" s="28">
        <v>680183</v>
      </c>
      <c r="D51" s="28">
        <v>433195</v>
      </c>
      <c r="E51" s="28">
        <v>905324</v>
      </c>
      <c r="F51" s="28">
        <v>649169</v>
      </c>
      <c r="G51" s="28">
        <v>265807</v>
      </c>
      <c r="H51" s="28">
        <v>256041</v>
      </c>
      <c r="I51" s="28">
        <v>245418</v>
      </c>
      <c r="J51" s="28">
        <v>216514</v>
      </c>
      <c r="K51" s="28">
        <v>636348</v>
      </c>
      <c r="L51" s="28">
        <v>324976</v>
      </c>
      <c r="M51" s="28">
        <v>2727</v>
      </c>
      <c r="N51" s="28">
        <v>2679</v>
      </c>
      <c r="O51" s="28">
        <v>798890</v>
      </c>
      <c r="P51" s="28">
        <v>674578</v>
      </c>
      <c r="Q51" s="28">
        <v>103242</v>
      </c>
      <c r="R51" s="28">
        <v>43154</v>
      </c>
      <c r="S51" s="28">
        <v>246801</v>
      </c>
      <c r="T51" s="28">
        <v>236011</v>
      </c>
      <c r="U51" s="33">
        <f t="shared" si="0"/>
        <v>3884740</v>
      </c>
      <c r="V51" s="33">
        <f t="shared" si="3"/>
        <v>2836317</v>
      </c>
      <c r="W51" s="40" t="s">
        <v>11</v>
      </c>
      <c r="X51" s="28">
        <v>2718835</v>
      </c>
    </row>
    <row r="52" spans="1:24" s="29" customFormat="1" x14ac:dyDescent="0.3">
      <c r="A52" s="17" t="s">
        <v>55</v>
      </c>
      <c r="B52" s="22" t="s">
        <v>98</v>
      </c>
      <c r="C52" s="28">
        <v>11000000</v>
      </c>
      <c r="D52" s="28">
        <v>11000000</v>
      </c>
      <c r="E52" s="28">
        <v>11402992</v>
      </c>
      <c r="F52" s="28">
        <v>11402992</v>
      </c>
      <c r="G52" s="28">
        <v>3000000</v>
      </c>
      <c r="H52" s="28">
        <v>2973000</v>
      </c>
      <c r="I52" s="28">
        <v>510207</v>
      </c>
      <c r="J52" s="28">
        <v>510207</v>
      </c>
      <c r="K52" s="28">
        <v>518270</v>
      </c>
      <c r="L52" s="28">
        <v>400000</v>
      </c>
      <c r="M52" s="28">
        <v>0</v>
      </c>
      <c r="N52" s="28">
        <v>0</v>
      </c>
      <c r="O52" s="28">
        <v>898088</v>
      </c>
      <c r="P52" s="28">
        <v>821743</v>
      </c>
      <c r="Q52" s="28">
        <v>0</v>
      </c>
      <c r="R52" s="28">
        <v>0</v>
      </c>
      <c r="S52" s="28">
        <v>0</v>
      </c>
      <c r="T52" s="28">
        <v>0</v>
      </c>
      <c r="U52" s="33">
        <f t="shared" si="0"/>
        <v>27329557</v>
      </c>
      <c r="V52" s="33">
        <f t="shared" si="3"/>
        <v>27107942</v>
      </c>
      <c r="W52" s="40" t="s">
        <v>11</v>
      </c>
      <c r="X52" s="28">
        <v>5277026</v>
      </c>
    </row>
    <row r="53" spans="1:24" s="29" customFormat="1" x14ac:dyDescent="0.3">
      <c r="A53" s="17" t="s">
        <v>56</v>
      </c>
      <c r="B53" s="22" t="s">
        <v>99</v>
      </c>
      <c r="C53" s="28">
        <v>0</v>
      </c>
      <c r="D53" s="28">
        <v>0</v>
      </c>
      <c r="E53" s="28">
        <v>25410</v>
      </c>
      <c r="F53" s="28">
        <v>13610</v>
      </c>
      <c r="G53" s="28">
        <v>0</v>
      </c>
      <c r="H53" s="28">
        <v>0</v>
      </c>
      <c r="I53" s="28">
        <v>7853</v>
      </c>
      <c r="J53" s="28">
        <v>20003</v>
      </c>
      <c r="K53" s="28">
        <v>0</v>
      </c>
      <c r="L53" s="28">
        <v>0</v>
      </c>
      <c r="M53" s="28">
        <v>0</v>
      </c>
      <c r="N53" s="28">
        <v>0</v>
      </c>
      <c r="O53" s="28">
        <v>1065859</v>
      </c>
      <c r="P53" s="28">
        <v>107833</v>
      </c>
      <c r="Q53" s="28">
        <v>0</v>
      </c>
      <c r="R53" s="28">
        <v>0</v>
      </c>
      <c r="S53" s="28">
        <v>0</v>
      </c>
      <c r="T53" s="28">
        <v>0</v>
      </c>
      <c r="U53" s="33">
        <f t="shared" si="0"/>
        <v>1099122</v>
      </c>
      <c r="V53" s="33">
        <f t="shared" si="3"/>
        <v>141446</v>
      </c>
      <c r="W53" s="40" t="s">
        <v>11</v>
      </c>
      <c r="X53" s="28">
        <v>1218189</v>
      </c>
    </row>
    <row r="54" spans="1:24" s="27" customFormat="1" x14ac:dyDescent="0.3">
      <c r="A54" s="18">
        <v>7</v>
      </c>
      <c r="B54" s="25" t="s">
        <v>100</v>
      </c>
      <c r="C54" s="26">
        <f>SUM(C55:C56)</f>
        <v>131873784</v>
      </c>
      <c r="D54" s="26">
        <f t="shared" ref="D54:X54" si="10">SUM(D55:D56)</f>
        <v>122498377</v>
      </c>
      <c r="E54" s="26">
        <f t="shared" si="10"/>
        <v>80535307</v>
      </c>
      <c r="F54" s="26">
        <f t="shared" si="10"/>
        <v>68745578</v>
      </c>
      <c r="G54" s="26">
        <f t="shared" si="10"/>
        <v>31600018</v>
      </c>
      <c r="H54" s="26">
        <f t="shared" si="10"/>
        <v>28719156</v>
      </c>
      <c r="I54" s="26">
        <f t="shared" si="10"/>
        <v>26482226</v>
      </c>
      <c r="J54" s="26">
        <f t="shared" si="10"/>
        <v>25845694</v>
      </c>
      <c r="K54" s="26">
        <f t="shared" si="10"/>
        <v>27249979</v>
      </c>
      <c r="L54" s="26">
        <f t="shared" si="10"/>
        <v>25565494</v>
      </c>
      <c r="M54" s="26">
        <f t="shared" si="10"/>
        <v>3083882</v>
      </c>
      <c r="N54" s="26">
        <f t="shared" si="10"/>
        <v>3030455</v>
      </c>
      <c r="O54" s="26">
        <f t="shared" si="10"/>
        <v>34056915</v>
      </c>
      <c r="P54" s="26">
        <f t="shared" si="10"/>
        <v>31140713</v>
      </c>
      <c r="Q54" s="26">
        <f t="shared" si="10"/>
        <v>3773141</v>
      </c>
      <c r="R54" s="26">
        <f t="shared" si="10"/>
        <v>3763802</v>
      </c>
      <c r="S54" s="26">
        <f t="shared" si="10"/>
        <v>10798794</v>
      </c>
      <c r="T54" s="26">
        <f t="shared" si="10"/>
        <v>7100959</v>
      </c>
      <c r="U54" s="26">
        <f t="shared" si="10"/>
        <v>349454046</v>
      </c>
      <c r="V54" s="26">
        <f t="shared" si="10"/>
        <v>316410228</v>
      </c>
      <c r="W54" s="40" t="s">
        <v>11</v>
      </c>
      <c r="X54" s="26">
        <f t="shared" si="10"/>
        <v>181583712</v>
      </c>
    </row>
    <row r="55" spans="1:24" s="29" customFormat="1" x14ac:dyDescent="0.3">
      <c r="A55" s="19" t="s">
        <v>57</v>
      </c>
      <c r="B55" s="24" t="s">
        <v>101</v>
      </c>
      <c r="C55" s="28">
        <v>0</v>
      </c>
      <c r="D55" s="28">
        <v>0</v>
      </c>
      <c r="E55" s="28">
        <v>8519513</v>
      </c>
      <c r="F55" s="28">
        <v>3883689</v>
      </c>
      <c r="G55" s="28">
        <v>1946639</v>
      </c>
      <c r="H55" s="28">
        <v>1662012</v>
      </c>
      <c r="I55" s="28">
        <v>3516887</v>
      </c>
      <c r="J55" s="28">
        <v>3331288</v>
      </c>
      <c r="K55" s="28">
        <v>4413516</v>
      </c>
      <c r="L55" s="28">
        <v>4354699</v>
      </c>
      <c r="M55" s="28">
        <v>275435</v>
      </c>
      <c r="N55" s="28">
        <v>268384</v>
      </c>
      <c r="O55" s="28">
        <v>4570984</v>
      </c>
      <c r="P55" s="28">
        <v>4289396</v>
      </c>
      <c r="Q55" s="28">
        <v>421626</v>
      </c>
      <c r="R55" s="28">
        <v>420698</v>
      </c>
      <c r="S55" s="28">
        <v>1144397</v>
      </c>
      <c r="T55" s="28">
        <v>1141196</v>
      </c>
      <c r="U55" s="33">
        <f t="shared" si="0"/>
        <v>24808997</v>
      </c>
      <c r="V55" s="33">
        <f t="shared" si="3"/>
        <v>19351362</v>
      </c>
      <c r="W55" s="40" t="s">
        <v>11</v>
      </c>
      <c r="X55" s="28">
        <v>129910605</v>
      </c>
    </row>
    <row r="56" spans="1:24" s="29" customFormat="1" x14ac:dyDescent="0.3">
      <c r="A56" s="14" t="s">
        <v>58</v>
      </c>
      <c r="B56" s="21" t="s">
        <v>102</v>
      </c>
      <c r="C56" s="28">
        <v>131873784</v>
      </c>
      <c r="D56" s="28">
        <v>122498377</v>
      </c>
      <c r="E56" s="28">
        <v>72015794</v>
      </c>
      <c r="F56" s="28">
        <v>64861889</v>
      </c>
      <c r="G56" s="28">
        <v>29653379</v>
      </c>
      <c r="H56" s="28">
        <v>27057144</v>
      </c>
      <c r="I56" s="28">
        <v>22965339</v>
      </c>
      <c r="J56" s="28">
        <v>22514406</v>
      </c>
      <c r="K56" s="28">
        <v>22836463</v>
      </c>
      <c r="L56" s="28">
        <v>21210795</v>
      </c>
      <c r="M56" s="28">
        <v>2808447</v>
      </c>
      <c r="N56" s="28">
        <v>2762071</v>
      </c>
      <c r="O56" s="28">
        <v>29485931</v>
      </c>
      <c r="P56" s="28">
        <v>26851317</v>
      </c>
      <c r="Q56" s="28">
        <v>3351515</v>
      </c>
      <c r="R56" s="28">
        <v>3343104</v>
      </c>
      <c r="S56" s="28">
        <v>9654397</v>
      </c>
      <c r="T56" s="28">
        <v>5959763</v>
      </c>
      <c r="U56" s="33">
        <f t="shared" si="0"/>
        <v>324645049</v>
      </c>
      <c r="V56" s="33">
        <f t="shared" si="3"/>
        <v>297058866</v>
      </c>
      <c r="W56" s="40" t="s">
        <v>11</v>
      </c>
      <c r="X56" s="28">
        <v>51673107</v>
      </c>
    </row>
    <row r="59" spans="1:24" s="7" customFormat="1" ht="13.8" x14ac:dyDescent="0.25">
      <c r="B59" s="41" t="s">
        <v>104</v>
      </c>
    </row>
    <row r="60" spans="1:24" s="7" customFormat="1" ht="13.8" x14ac:dyDescent="0.25">
      <c r="B60" s="41" t="s">
        <v>105</v>
      </c>
      <c r="O60" s="42"/>
    </row>
    <row r="61" spans="1:24" s="7" customFormat="1" ht="13.8" x14ac:dyDescent="0.25">
      <c r="P61" s="42"/>
    </row>
    <row r="62" spans="1:24" s="7" customFormat="1" ht="15.6" x14ac:dyDescent="0.3">
      <c r="B62" s="39"/>
    </row>
  </sheetData>
  <mergeCells count="26">
    <mergeCell ref="A3:F3"/>
    <mergeCell ref="A4:F4"/>
    <mergeCell ref="X10:X16"/>
    <mergeCell ref="U6:V6"/>
    <mergeCell ref="A6:A7"/>
    <mergeCell ref="B6:B7"/>
    <mergeCell ref="C6:D6"/>
    <mergeCell ref="E6:F6"/>
    <mergeCell ref="G6:H6"/>
    <mergeCell ref="I6:J6"/>
    <mergeCell ref="V10:V16"/>
    <mergeCell ref="W6:X6"/>
    <mergeCell ref="D10:D16"/>
    <mergeCell ref="F10:F16"/>
    <mergeCell ref="H10:H16"/>
    <mergeCell ref="J10:J16"/>
    <mergeCell ref="L10:L16"/>
    <mergeCell ref="N10:N16"/>
    <mergeCell ref="P10:P16"/>
    <mergeCell ref="R10:R16"/>
    <mergeCell ref="T10:T1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Virginija Deltuvienė</dc:creator>
  <cp:lastModifiedBy>Virginija Deltuvienė</cp:lastModifiedBy>
  <dcterms:created xsi:type="dcterms:W3CDTF">2026-09-21T10:42:55Z</dcterms:created>
  <dcterms:modified xsi:type="dcterms:W3CDTF">2026-09-23T07:51:48Z</dcterms:modified>
</cp:coreProperties>
</file>