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ukasa-my.sharepoint.com/personal/virginija_deltuviene_vlk_lt/Documents/Darbalaukis/Darbalaukis/ASPĮ/2024/2024 m/intern/"/>
    </mc:Choice>
  </mc:AlternateContent>
  <xr:revisionPtr revIDLastSave="0" documentId="8_{A1A797B3-61AC-4DF8-961C-A5513E45B8D1}" xr6:coauthVersionLast="47" xr6:coauthVersionMax="47" xr10:uidLastSave="{00000000-0000-0000-0000-000000000000}"/>
  <bookViews>
    <workbookView xWindow="-110" yWindow="-110" windowWidth="25820" windowHeight="14020" xr2:uid="{C865BDB2-27C6-4CC9-B81D-9FEB7E02CD00}"/>
  </bookViews>
  <sheets>
    <sheet name="suvestinė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0" i="15" l="1"/>
  <c r="U60" i="15"/>
  <c r="V59" i="15"/>
  <c r="U59" i="15"/>
  <c r="V57" i="15"/>
  <c r="U57" i="15"/>
  <c r="V56" i="15"/>
  <c r="U56" i="15"/>
  <c r="V55" i="15"/>
  <c r="U55" i="15"/>
  <c r="V54" i="15"/>
  <c r="U54" i="15"/>
  <c r="V53" i="15"/>
  <c r="U53" i="15"/>
  <c r="V52" i="15"/>
  <c r="U52" i="15"/>
  <c r="V50" i="15"/>
  <c r="U50" i="15"/>
  <c r="V49" i="15"/>
  <c r="U49" i="15"/>
  <c r="V48" i="15"/>
  <c r="U48" i="15"/>
  <c r="V46" i="15"/>
  <c r="U46" i="15"/>
  <c r="V45" i="15"/>
  <c r="U45" i="15"/>
  <c r="V43" i="15"/>
  <c r="U43" i="15"/>
  <c r="V42" i="15"/>
  <c r="U42" i="15"/>
  <c r="V41" i="15"/>
  <c r="U41" i="15"/>
  <c r="V40" i="15"/>
  <c r="U40" i="15"/>
  <c r="V39" i="15"/>
  <c r="U39" i="15"/>
  <c r="V38" i="15"/>
  <c r="U38" i="15"/>
  <c r="V37" i="15"/>
  <c r="U37" i="15"/>
  <c r="V36" i="15"/>
  <c r="U36" i="15"/>
  <c r="V35" i="15"/>
  <c r="U35" i="15"/>
  <c r="V34" i="15"/>
  <c r="U34" i="15"/>
  <c r="V33" i="15"/>
  <c r="U33" i="15"/>
  <c r="V32" i="15"/>
  <c r="U32" i="15"/>
  <c r="V31" i="15"/>
  <c r="U31" i="15"/>
  <c r="V30" i="15"/>
  <c r="U30" i="15"/>
  <c r="V29" i="15"/>
  <c r="U29" i="15"/>
  <c r="V26" i="15"/>
  <c r="U26" i="15"/>
  <c r="V25" i="15"/>
  <c r="U25" i="15"/>
  <c r="V23" i="15"/>
  <c r="U23" i="15"/>
  <c r="V22" i="15"/>
  <c r="V28" i="15" l="1"/>
  <c r="V24" i="15"/>
  <c r="U22" i="15"/>
  <c r="U19" i="15"/>
  <c r="U18" i="15"/>
  <c r="U17" i="15"/>
  <c r="U15" i="15"/>
  <c r="U14" i="15"/>
  <c r="U13" i="15"/>
  <c r="X58" i="15"/>
  <c r="W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X51" i="15"/>
  <c r="X47" i="15" s="1"/>
  <c r="W51" i="15"/>
  <c r="T51" i="15"/>
  <c r="T47" i="15" s="1"/>
  <c r="S51" i="15"/>
  <c r="S47" i="15" s="1"/>
  <c r="R51" i="15"/>
  <c r="R47" i="15" s="1"/>
  <c r="Q51" i="15"/>
  <c r="Q47" i="15" s="1"/>
  <c r="P51" i="15"/>
  <c r="P47" i="15" s="1"/>
  <c r="O51" i="15"/>
  <c r="O47" i="15" s="1"/>
  <c r="N51" i="15"/>
  <c r="N47" i="15" s="1"/>
  <c r="M51" i="15"/>
  <c r="M47" i="15" s="1"/>
  <c r="L51" i="15"/>
  <c r="L47" i="15" s="1"/>
  <c r="K51" i="15"/>
  <c r="K47" i="15" s="1"/>
  <c r="J51" i="15"/>
  <c r="J47" i="15" s="1"/>
  <c r="I51" i="15"/>
  <c r="I47" i="15" s="1"/>
  <c r="H51" i="15"/>
  <c r="G51" i="15"/>
  <c r="G47" i="15" s="1"/>
  <c r="F51" i="15"/>
  <c r="F47" i="15" s="1"/>
  <c r="E51" i="15"/>
  <c r="E47" i="15" s="1"/>
  <c r="D51" i="15"/>
  <c r="D47" i="15" s="1"/>
  <c r="C51" i="15"/>
  <c r="C47" i="15" s="1"/>
  <c r="W47" i="15"/>
  <c r="H47" i="15"/>
  <c r="X28" i="15"/>
  <c r="X27" i="15" s="1"/>
  <c r="W28" i="15"/>
  <c r="W27" i="15" s="1"/>
  <c r="T28" i="15"/>
  <c r="T27" i="15" s="1"/>
  <c r="S28" i="15"/>
  <c r="S27" i="15" s="1"/>
  <c r="R28" i="15"/>
  <c r="R27" i="15" s="1"/>
  <c r="Q28" i="15"/>
  <c r="Q27" i="15" s="1"/>
  <c r="P28" i="15"/>
  <c r="P27" i="15" s="1"/>
  <c r="O28" i="15"/>
  <c r="O27" i="15" s="1"/>
  <c r="N28" i="15"/>
  <c r="N27" i="15" s="1"/>
  <c r="M28" i="15"/>
  <c r="M27" i="15" s="1"/>
  <c r="L28" i="15"/>
  <c r="L27" i="15" s="1"/>
  <c r="K28" i="15"/>
  <c r="K27" i="15" s="1"/>
  <c r="J28" i="15"/>
  <c r="J27" i="15" s="1"/>
  <c r="I28" i="15"/>
  <c r="I27" i="15" s="1"/>
  <c r="H28" i="15"/>
  <c r="H27" i="15" s="1"/>
  <c r="G28" i="15"/>
  <c r="G27" i="15" s="1"/>
  <c r="F28" i="15"/>
  <c r="F27" i="15" s="1"/>
  <c r="E28" i="15"/>
  <c r="E27" i="15" s="1"/>
  <c r="D28" i="15"/>
  <c r="D27" i="15" s="1"/>
  <c r="C28" i="15"/>
  <c r="C27" i="15" s="1"/>
  <c r="X24" i="15"/>
  <c r="W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X21" i="15"/>
  <c r="W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U16" i="15"/>
  <c r="S16" i="15"/>
  <c r="S12" i="15" s="1"/>
  <c r="Q16" i="15"/>
  <c r="Q12" i="15" s="1"/>
  <c r="O16" i="15"/>
  <c r="O12" i="15" s="1"/>
  <c r="M16" i="15"/>
  <c r="M12" i="15" s="1"/>
  <c r="K16" i="15"/>
  <c r="K12" i="15" s="1"/>
  <c r="I16" i="15"/>
  <c r="I12" i="15" s="1"/>
  <c r="G16" i="15"/>
  <c r="G12" i="15" s="1"/>
  <c r="E16" i="15"/>
  <c r="E12" i="15" s="1"/>
  <c r="C16" i="15"/>
  <c r="C12" i="15" s="1"/>
  <c r="V58" i="15" l="1"/>
  <c r="U21" i="15"/>
  <c r="U58" i="15"/>
  <c r="U24" i="15"/>
  <c r="V27" i="15"/>
  <c r="U28" i="15"/>
  <c r="U27" i="15" s="1"/>
  <c r="U12" i="15"/>
  <c r="G20" i="15"/>
  <c r="G44" i="15" s="1"/>
  <c r="P20" i="15"/>
  <c r="P44" i="15" s="1"/>
  <c r="I20" i="15"/>
  <c r="I44" i="15" s="1"/>
  <c r="Q20" i="15"/>
  <c r="Q44" i="15" s="1"/>
  <c r="J20" i="15"/>
  <c r="J44" i="15" s="1"/>
  <c r="R20" i="15"/>
  <c r="R44" i="15" s="1"/>
  <c r="E20" i="15"/>
  <c r="E44" i="15" s="1"/>
  <c r="M20" i="15"/>
  <c r="M44" i="15" s="1"/>
  <c r="K20" i="15"/>
  <c r="K44" i="15" s="1"/>
  <c r="S20" i="15"/>
  <c r="S44" i="15" s="1"/>
  <c r="O20" i="15"/>
  <c r="O44" i="15" s="1"/>
  <c r="W20" i="15"/>
  <c r="W44" i="15" s="1"/>
  <c r="L20" i="15"/>
  <c r="L44" i="15" s="1"/>
  <c r="D20" i="15"/>
  <c r="D44" i="15" s="1"/>
  <c r="T20" i="15"/>
  <c r="T44" i="15" s="1"/>
  <c r="F20" i="15"/>
  <c r="F44" i="15" s="1"/>
  <c r="N20" i="15"/>
  <c r="N44" i="15" s="1"/>
  <c r="H20" i="15"/>
  <c r="H44" i="15" s="1"/>
  <c r="X20" i="15"/>
  <c r="X44" i="15" s="1"/>
  <c r="C20" i="15"/>
  <c r="Z60" i="15" l="1"/>
  <c r="Z59" i="15"/>
  <c r="Z50" i="15"/>
  <c r="Z46" i="15"/>
  <c r="Z45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6" i="15"/>
  <c r="Z25" i="15"/>
  <c r="Z23" i="15"/>
  <c r="Y60" i="15"/>
  <c r="Y59" i="15"/>
  <c r="Y50" i="15"/>
  <c r="Y49" i="15"/>
  <c r="Y48" i="15"/>
  <c r="Y46" i="15"/>
  <c r="Y45" i="15"/>
  <c r="Y43" i="15"/>
  <c r="Y42" i="15"/>
  <c r="Y41" i="15"/>
  <c r="Y40" i="15"/>
  <c r="Y39" i="15"/>
  <c r="Y38" i="15"/>
  <c r="Y37" i="15"/>
  <c r="Y36" i="15"/>
  <c r="Y35" i="15"/>
  <c r="Y34" i="15"/>
  <c r="Y32" i="15"/>
  <c r="Y31" i="15"/>
  <c r="Y29" i="15"/>
  <c r="Y26" i="15"/>
  <c r="Y25" i="15"/>
  <c r="Y23" i="15"/>
  <c r="Y22" i="15"/>
  <c r="Y21" i="15" s="1"/>
  <c r="Y19" i="15"/>
  <c r="Y18" i="15"/>
  <c r="Y17" i="15"/>
  <c r="Y16" i="15" s="1"/>
  <c r="Y15" i="15"/>
  <c r="Y14" i="15"/>
  <c r="Y13" i="15"/>
  <c r="Z58" i="15" l="1"/>
  <c r="Z24" i="15"/>
  <c r="Y24" i="15"/>
  <c r="Z28" i="15"/>
  <c r="Y28" i="15"/>
  <c r="Y27" i="15" s="1"/>
  <c r="Y20" i="15" s="1"/>
  <c r="Y12" i="15"/>
  <c r="Y58" i="15"/>
  <c r="Z27" i="15"/>
  <c r="Z57" i="15"/>
  <c r="Z56" i="15"/>
  <c r="Z55" i="15"/>
  <c r="Z54" i="15"/>
  <c r="Z53" i="15"/>
  <c r="Z49" i="15"/>
  <c r="Y56" i="15"/>
  <c r="Y55" i="15"/>
  <c r="Y54" i="15"/>
  <c r="Y53" i="15"/>
  <c r="Y57" i="15"/>
  <c r="Y33" i="15"/>
  <c r="Y30" i="15"/>
  <c r="C44" i="15"/>
  <c r="U20" i="15"/>
  <c r="U44" i="15" s="1"/>
  <c r="Y44" i="15" l="1"/>
  <c r="Z48" i="15"/>
  <c r="V21" i="15"/>
  <c r="V20" i="15" s="1"/>
  <c r="V44" i="15" s="1"/>
  <c r="Z22" i="15"/>
  <c r="Z21" i="15" s="1"/>
  <c r="Z20" i="15" s="1"/>
  <c r="Z44" i="15" s="1"/>
  <c r="U51" i="15"/>
  <c r="U47" i="15" s="1"/>
  <c r="Y52" i="15"/>
  <c r="Y51" i="15" s="1"/>
  <c r="Y47" i="15" s="1"/>
  <c r="V51" i="15"/>
  <c r="V47" i="15" s="1"/>
  <c r="Z52" i="15"/>
  <c r="Z51" i="15" s="1"/>
  <c r="Z47" i="15" l="1"/>
</calcChain>
</file>

<file path=xl/sharedStrings.xml><?xml version="1.0" encoding="utf-8"?>
<sst xmlns="http://schemas.openxmlformats.org/spreadsheetml/2006/main" count="193" uniqueCount="109">
  <si>
    <t>Eil. Nr.</t>
  </si>
  <si>
    <t>Rodiklis</t>
  </si>
  <si>
    <t>Universiteto ligoninės</t>
  </si>
  <si>
    <t>Respublikos ligoninės</t>
  </si>
  <si>
    <t>Regiono ligoninės</t>
  </si>
  <si>
    <t>Rajono ligoninės</t>
  </si>
  <si>
    <t>Poliklinikos</t>
  </si>
  <si>
    <t>Pirminės sveikatos priežiūros centrai</t>
  </si>
  <si>
    <t>Slaugos ir palaikomojo gydymo ligoninės</t>
  </si>
  <si>
    <t>iš viso</t>
  </si>
  <si>
    <t>iš PSDF</t>
  </si>
  <si>
    <t>Pajamos</t>
  </si>
  <si>
    <t>1.1</t>
  </si>
  <si>
    <t xml:space="preserve">iš valstybės biudžeto </t>
  </si>
  <si>
    <t>1.2</t>
  </si>
  <si>
    <t>1.3</t>
  </si>
  <si>
    <t>iš Europos Sąjungos, užsienio valstybių ir tarptautinių organizacijų lėšų</t>
  </si>
  <si>
    <t>1.4</t>
  </si>
  <si>
    <t>už suteiktas mokamas asmens sveikatos priežiūros paslaugas (1.4.1+1.4.2), iš jų:</t>
  </si>
  <si>
    <t>1.4.1</t>
  </si>
  <si>
    <t>1.4.2</t>
  </si>
  <si>
    <t>1.5</t>
  </si>
  <si>
    <t>kitos pajamos **</t>
  </si>
  <si>
    <t>2.1</t>
  </si>
  <si>
    <t>darbo užmokesčiui ir socialiniam draudimui (2.1.1 + 2.1.2):</t>
  </si>
  <si>
    <t>2.1.1</t>
  </si>
  <si>
    <t>2.1.2</t>
  </si>
  <si>
    <t>2.2</t>
  </si>
  <si>
    <t>kraujo produktams (2.2.1 + 2.2.2):</t>
  </si>
  <si>
    <t>2.2.1</t>
  </si>
  <si>
    <t>2.2.2</t>
  </si>
  <si>
    <t>2.3</t>
  </si>
  <si>
    <t>medicinos reikmenims (2.3.1 + 2.3.2 + 2.3.3):</t>
  </si>
  <si>
    <t>2.3.1</t>
  </si>
  <si>
    <t>2.3.1.1</t>
  </si>
  <si>
    <t>vaistams, iš jų:</t>
  </si>
  <si>
    <t>centralizuotai Valstybinės ligonių kasos prie Sveikatos apsaugos ministerijos (toliau - VLK) nupirktiems vaistams ***</t>
  </si>
  <si>
    <t>2.3.1.2</t>
  </si>
  <si>
    <t>dezinfekciniams tirpalams, tvarsliavai, kitiems tirpalams, nepriskiriamiems vaistams</t>
  </si>
  <si>
    <t>2.3.2</t>
  </si>
  <si>
    <t>centralizuotai VLK nupirktoms medicinos pagalbos priemonėms ***</t>
  </si>
  <si>
    <t>2.3.3</t>
  </si>
  <si>
    <t>2.4</t>
  </si>
  <si>
    <t>maitinimui</t>
  </si>
  <si>
    <t>2.5</t>
  </si>
  <si>
    <t>2.6</t>
  </si>
  <si>
    <t>paprastajam remontui ir eksploatavimui</t>
  </si>
  <si>
    <t>2.7</t>
  </si>
  <si>
    <t>2.8</t>
  </si>
  <si>
    <t>mokesčiams į biudžetą</t>
  </si>
  <si>
    <t>2.9</t>
  </si>
  <si>
    <t>civilinės atsakomybės draudimui</t>
  </si>
  <si>
    <t>2.10</t>
  </si>
  <si>
    <t>kitos sąnaudos (įskaitant kitos veiklos sąnaudas)</t>
  </si>
  <si>
    <t>2.11</t>
  </si>
  <si>
    <t>apskaitos politikos keitimo ir esminių apskaitos klaidų taisymo įtaka</t>
  </si>
  <si>
    <t>Finansinis rezultatas (1 – 2)</t>
  </si>
  <si>
    <t>Turtas (6.1+6.2+6.3)</t>
  </si>
  <si>
    <t>6.1</t>
  </si>
  <si>
    <t>ilgalaikis turtas, iš jo:</t>
  </si>
  <si>
    <t>medicininė įranga</t>
  </si>
  <si>
    <t>6.2</t>
  </si>
  <si>
    <t>biologinis turtas</t>
  </si>
  <si>
    <t>6.3</t>
  </si>
  <si>
    <t>trumpalaikis turtas</t>
  </si>
  <si>
    <t>6.3.1</t>
  </si>
  <si>
    <t>6.3.2</t>
  </si>
  <si>
    <t>6.3.3</t>
  </si>
  <si>
    <t>6.3.4</t>
  </si>
  <si>
    <t>Įsipareigojimai (7.1 + 7.2):</t>
  </si>
  <si>
    <t>7.1</t>
  </si>
  <si>
    <t>ilgalaikiai įsipareigojimai</t>
  </si>
  <si>
    <t>7.2</t>
  </si>
  <si>
    <t>iš savivaldybių biudžetų</t>
  </si>
  <si>
    <t>- fiziniams asmenims, kai sumoka patys fiziniai asmenys</t>
  </si>
  <si>
    <t>- fiziniams asmenims, kai sumoka juridiniai asmenys</t>
  </si>
  <si>
    <t>2</t>
  </si>
  <si>
    <t>Sąnaudos (2.1 + 2.2 + 2.3 + 2.4 + ...+ 2.11), tenkančios:</t>
  </si>
  <si>
    <t>– darbo užmokesčiui</t>
  </si>
  <si>
    <t>– socialinio draudimo įmokoms</t>
  </si>
  <si>
    <t>– kraujo komponentams įsigyti iš kraujo donorystės įstaigų</t>
  </si>
  <si>
    <t>– kraujo komponentų gamybai</t>
  </si>
  <si>
    <t>– vaistams, tirpalams, tvarsliavai  (2.3.1.1+2.3.1.2)</t>
  </si>
  <si>
    <t>– medicinos pagalbos priemonėms ir reagentams, iš jų:</t>
  </si>
  <si>
    <t>– laboratorinių tyrimų ir asmens sveikatos priežiūros paslaugų, teikiamų kitose įstaigose, išlaidoms apmokėti</t>
  </si>
  <si>
    <t xml:space="preserve">komunalinėms paslaugoms ir ryšiams </t>
  </si>
  <si>
    <t>3</t>
  </si>
  <si>
    <t>– atsargos</t>
  </si>
  <si>
    <t>– per vienus metus gautinos sumos</t>
  </si>
  <si>
    <t>– pinigai ir pinigų ekvivalentai</t>
  </si>
  <si>
    <t>trumpalaikiai įsipareigojimai</t>
  </si>
  <si>
    <t>Viešosios asmens sveikatos priežiūros įstaigos (ASPĮ)</t>
  </si>
  <si>
    <t>–</t>
  </si>
  <si>
    <t>nusidėvėjimui ir amortizacijai, iš jų:</t>
  </si>
  <si>
    <t>medicinos pagalbos priemonėms (prietaisams)</t>
  </si>
  <si>
    <t>– išankstiniai apmokėjimai</t>
  </si>
  <si>
    <t>6.3.5</t>
  </si>
  <si>
    <t>– trumpalaikės investicijos</t>
  </si>
  <si>
    <t>6.3.6</t>
  </si>
  <si>
    <t>– kitas trumpalaikis turtas</t>
  </si>
  <si>
    <t>Privačios</t>
  </si>
  <si>
    <t>Praeitų metų finansinis rezultatas</t>
  </si>
  <si>
    <t>Sukauptas perviršis ar deficitas</t>
  </si>
  <si>
    <t>Greitosios medicinos pagalbos tarnyba</t>
  </si>
  <si>
    <t>Viešosios + privačios</t>
  </si>
  <si>
    <t>Pagal 2024 m. gruodžio 31 d. duomenis</t>
  </si>
  <si>
    <t>Struktūrinio bendradarbiavimo pagrindu veikiantys sveikatos centrai</t>
  </si>
  <si>
    <t xml:space="preserve"> LIETUVOS NACIONALINĖS SVEIKATOS SISTEMOS ASMENS SVEIKATOS PRIEŽIŪROS ĮSTAIGŲ PAGAL LYGMENIS FINANSINĖS VEIKLOS ATASKAITŲ SUVESTINĖ ATASKAITA </t>
  </si>
  <si>
    <t>PATIKSLINTA 2025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</si>
</sst>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3">
    <xf numFmtId="0" fontId="0" fillId="0" borderId="0" xfId="0"/>
    <xf numFmtId="3" fontId="4" fillId="0" borderId="0" xfId="3" applyNumberFormat="1" applyFont="1" applyProtection="1">
      <protection locked="0"/>
    </xf>
    <xf numFmtId="3" fontId="4" fillId="0" borderId="0" xfId="2" applyNumberFormat="1" applyFont="1" applyAlignment="1" applyProtection="1">
      <alignment horizontal="center" vertical="center"/>
      <protection locked="0"/>
    </xf>
    <xf numFmtId="3" fontId="5" fillId="0" borderId="0" xfId="3" applyNumberFormat="1" applyFont="1" applyAlignment="1">
      <alignment horizontal="center" vertical="center"/>
    </xf>
    <xf numFmtId="3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horizontal="center" vertical="center"/>
    </xf>
    <xf numFmtId="3" fontId="4" fillId="0" borderId="4" xfId="2" applyNumberFormat="1" applyFont="1" applyBorder="1" applyAlignment="1" applyProtection="1">
      <alignment horizontal="center" vertical="center"/>
      <protection locked="0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3" fontId="5" fillId="0" borderId="2" xfId="2" applyNumberFormat="1" applyFont="1" applyBorder="1" applyAlignment="1" applyProtection="1">
      <alignment horizontal="center" vertical="center"/>
      <protection locked="0"/>
    </xf>
    <xf numFmtId="3" fontId="5" fillId="0" borderId="4" xfId="2" applyNumberFormat="1" applyFont="1" applyBorder="1" applyAlignment="1" applyProtection="1">
      <alignment horizontal="center" vertical="center"/>
      <protection locked="0"/>
    </xf>
    <xf numFmtId="3" fontId="6" fillId="0" borderId="2" xfId="2" applyNumberFormat="1" applyFont="1" applyBorder="1" applyAlignment="1" applyProtection="1">
      <alignment vertical="center"/>
      <protection locked="0"/>
    </xf>
    <xf numFmtId="3" fontId="4" fillId="0" borderId="2" xfId="2" applyNumberFormat="1" applyFont="1" applyBorder="1" applyAlignment="1" applyProtection="1">
      <alignment vertical="center"/>
      <protection locked="0"/>
    </xf>
    <xf numFmtId="3" fontId="4" fillId="0" borderId="2" xfId="2" applyNumberFormat="1" applyFont="1" applyBorder="1" applyAlignment="1" applyProtection="1">
      <alignment horizontal="right" vertical="center"/>
      <protection locked="0"/>
    </xf>
    <xf numFmtId="3" fontId="4" fillId="0" borderId="0" xfId="3" applyNumberFormat="1" applyFont="1"/>
    <xf numFmtId="3" fontId="4" fillId="0" borderId="0" xfId="2" applyNumberFormat="1" applyFont="1" applyProtection="1">
      <protection locked="0"/>
    </xf>
    <xf numFmtId="3" fontId="4" fillId="0" borderId="0" xfId="3" applyNumberFormat="1" applyFont="1" applyAlignment="1" applyProtection="1">
      <alignment horizontal="center"/>
      <protection locked="0"/>
    </xf>
    <xf numFmtId="0" fontId="4" fillId="0" borderId="0" xfId="0" applyFont="1"/>
    <xf numFmtId="0" fontId="4" fillId="0" borderId="0" xfId="3" applyFont="1" applyAlignment="1">
      <alignment vertical="center"/>
    </xf>
    <xf numFmtId="0" fontId="4" fillId="0" borderId="0" xfId="3" applyFont="1"/>
    <xf numFmtId="3" fontId="4" fillId="0" borderId="0" xfId="2" applyNumberFormat="1" applyFont="1" applyAlignment="1" applyProtection="1">
      <alignment vertical="center"/>
      <protection locked="0"/>
    </xf>
    <xf numFmtId="0" fontId="4" fillId="0" borderId="0" xfId="3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2" applyFont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 applyProtection="1">
      <alignment horizontal="left" vertical="center" wrapText="1"/>
      <protection locked="0"/>
    </xf>
    <xf numFmtId="3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3" fontId="6" fillId="0" borderId="0" xfId="3" applyNumberFormat="1" applyFont="1"/>
    <xf numFmtId="0" fontId="6" fillId="0" borderId="0" xfId="3" applyFont="1"/>
    <xf numFmtId="0" fontId="4" fillId="0" borderId="2" xfId="2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49" fontId="5" fillId="0" borderId="2" xfId="2" applyNumberFormat="1" applyFont="1" applyBorder="1" applyAlignment="1" applyProtection="1">
      <alignment horizontal="left" vertical="center" wrapText="1" indent="2"/>
      <protection locked="0"/>
    </xf>
    <xf numFmtId="3" fontId="5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49" fontId="6" fillId="0" borderId="2" xfId="2" applyNumberFormat="1" applyFont="1" applyBorder="1" applyAlignment="1" applyProtection="1">
      <alignment vertical="center" wrapText="1"/>
      <protection locked="0"/>
    </xf>
    <xf numFmtId="49" fontId="4" fillId="0" borderId="2" xfId="2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>
      <alignment vertical="center"/>
    </xf>
    <xf numFmtId="49" fontId="5" fillId="0" borderId="2" xfId="2" applyNumberFormat="1" applyFont="1" applyBorder="1" applyAlignment="1" applyProtection="1">
      <alignment horizontal="center" vertical="center"/>
      <protection locked="0"/>
    </xf>
    <xf numFmtId="49" fontId="5" fillId="0" borderId="2" xfId="2" applyNumberFormat="1" applyFont="1" applyBorder="1" applyAlignment="1" applyProtection="1">
      <alignment horizontal="left" vertical="center" wrapText="1" indent="1"/>
      <protection locked="0"/>
    </xf>
    <xf numFmtId="49" fontId="4" fillId="0" borderId="2" xfId="2" applyNumberFormat="1" applyFont="1" applyBorder="1" applyAlignment="1" applyProtection="1">
      <alignment horizontal="left" vertical="center" wrapText="1" indent="2"/>
      <protection locked="0"/>
    </xf>
    <xf numFmtId="49" fontId="4" fillId="0" borderId="2" xfId="2" applyNumberFormat="1" applyFont="1" applyBorder="1" applyAlignment="1" applyProtection="1">
      <alignment horizontal="left" wrapText="1" indent="2"/>
      <protection locked="0"/>
    </xf>
    <xf numFmtId="49" fontId="6" fillId="0" borderId="2" xfId="2" applyNumberFormat="1" applyFont="1" applyBorder="1" applyAlignment="1" applyProtection="1">
      <alignment horizontal="left" vertical="center" wrapText="1" indent="1"/>
      <protection locked="0"/>
    </xf>
    <xf numFmtId="0" fontId="4" fillId="0" borderId="2" xfId="3" applyFont="1" applyBorder="1" applyAlignment="1" applyProtection="1">
      <alignment horizontal="center"/>
      <protection locked="0"/>
    </xf>
    <xf numFmtId="0" fontId="4" fillId="0" borderId="2" xfId="3" applyFont="1" applyBorder="1" applyAlignment="1" applyProtection="1">
      <alignment horizontal="left" indent="1"/>
      <protection locked="0"/>
    </xf>
    <xf numFmtId="0" fontId="5" fillId="0" borderId="2" xfId="3" applyFont="1" applyBorder="1" applyAlignment="1">
      <alignment horizontal="center" vertical="center"/>
    </xf>
    <xf numFmtId="0" fontId="6" fillId="0" borderId="2" xfId="3" applyFont="1" applyBorder="1" applyAlignment="1" applyProtection="1">
      <alignment horizontal="center"/>
      <protection locked="0"/>
    </xf>
    <xf numFmtId="0" fontId="6" fillId="0" borderId="2" xfId="3" applyFont="1" applyBorder="1" applyAlignment="1" applyProtection="1">
      <alignment horizontal="left" indent="1"/>
      <protection locked="0"/>
    </xf>
    <xf numFmtId="49" fontId="4" fillId="0" borderId="2" xfId="3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 wrapText="1"/>
    </xf>
    <xf numFmtId="3" fontId="4" fillId="0" borderId="0" xfId="0" applyNumberFormat="1" applyFont="1"/>
    <xf numFmtId="3" fontId="4" fillId="0" borderId="3" xfId="2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4" fillId="0" borderId="3" xfId="2" applyNumberFormat="1" applyFont="1" applyBorder="1" applyAlignment="1" applyProtection="1">
      <alignment horizontal="center" vertical="center"/>
      <protection locked="0"/>
    </xf>
    <xf numFmtId="3" fontId="4" fillId="0" borderId="4" xfId="2" applyNumberFormat="1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2" applyNumberFormat="1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3" fontId="4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Įprastas" xfId="0" builtinId="0"/>
    <cellStyle name="Įprastas 2" xfId="3" xr:uid="{C1A11D22-386B-4E6D-91E1-3C83407944DF}"/>
    <cellStyle name="Normal_Sheet1" xfId="1" xr:uid="{8CFE5690-A161-48F5-954E-4D2A40B6E46A}"/>
    <cellStyle name="Paprastas_for 3-AL" xfId="2" xr:uid="{D3755D34-7275-4840-A5AE-8829739CD24E}"/>
  </cellStyles>
  <dxfs count="0"/>
  <tableStyles count="0" defaultTableStyle="TableStyleMedium2" defaultPivotStyle="PivotStyleLight16"/>
  <colors>
    <mruColors>
      <color rgb="FFFCE4D6"/>
      <color rgb="FFE2EFDA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A3C2-3348-4ADE-BB6D-FC73B67F273F}">
  <dimension ref="A3:AA64"/>
  <sheetViews>
    <sheetView tabSelected="1" topLeftCell="A37" zoomScale="75" zoomScaleNormal="75" zoomScaleSheetLayoutView="75" workbookViewId="0">
      <selection activeCell="H71" sqref="H71"/>
    </sheetView>
  </sheetViews>
  <sheetFormatPr defaultColWidth="8.90625" defaultRowHeight="15.5" x14ac:dyDescent="0.35"/>
  <cols>
    <col min="1" max="1" width="8.08984375" style="18" customWidth="1"/>
    <col min="2" max="2" width="47.6328125" style="18" customWidth="1"/>
    <col min="3" max="3" width="15.90625" style="13" customWidth="1"/>
    <col min="4" max="4" width="14.90625" style="13" customWidth="1"/>
    <col min="5" max="5" width="14.6328125" style="13" customWidth="1"/>
    <col min="6" max="6" width="17.08984375" style="13" customWidth="1"/>
    <col min="7" max="7" width="15.90625" style="13" customWidth="1"/>
    <col min="8" max="8" width="15.1796875" style="13" customWidth="1"/>
    <col min="9" max="9" width="14.6328125" style="13" customWidth="1"/>
    <col min="10" max="10" width="15.6328125" style="13" customWidth="1"/>
    <col min="11" max="11" width="15.90625" style="13" customWidth="1"/>
    <col min="12" max="12" width="15.81640625" style="13" customWidth="1"/>
    <col min="13" max="13" width="15.08984375" style="13" customWidth="1"/>
    <col min="14" max="14" width="14.81640625" style="13" customWidth="1"/>
    <col min="15" max="16" width="15.453125" style="13" customWidth="1"/>
    <col min="17" max="18" width="15.90625" style="13" customWidth="1"/>
    <col min="19" max="19" width="15" style="13" customWidth="1"/>
    <col min="20" max="20" width="15.453125" style="13" customWidth="1"/>
    <col min="21" max="21" width="17.54296875" style="13" customWidth="1"/>
    <col min="22" max="22" width="17.08984375" style="13" customWidth="1"/>
    <col min="23" max="23" width="13.6328125" style="16" customWidth="1"/>
    <col min="24" max="24" width="16.54296875" style="16" customWidth="1"/>
    <col min="25" max="25" width="17.08984375" style="16" customWidth="1"/>
    <col min="26" max="26" width="16.453125" style="16" customWidth="1"/>
    <col min="27" max="27" width="19.453125" style="18" customWidth="1"/>
    <col min="28" max="16384" width="8.90625" style="18"/>
  </cols>
  <sheetData>
    <row r="3" spans="1:27" s="13" customFormat="1" x14ac:dyDescent="0.35">
      <c r="A3" s="14"/>
      <c r="B3" s="1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6"/>
      <c r="X3" s="16"/>
      <c r="Y3" s="16"/>
      <c r="Z3" s="16"/>
    </row>
    <row r="4" spans="1:27" s="17" customFormat="1" ht="57" customHeight="1" x14ac:dyDescent="0.35">
      <c r="A4" s="63" t="s">
        <v>107</v>
      </c>
      <c r="B4" s="64"/>
      <c r="C4" s="64"/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6"/>
      <c r="X4" s="16"/>
      <c r="Y4" s="16"/>
      <c r="Z4" s="16"/>
    </row>
    <row r="5" spans="1:27" x14ac:dyDescent="0.35">
      <c r="A5" s="65" t="s">
        <v>105</v>
      </c>
      <c r="B5" s="66"/>
      <c r="C5" s="66"/>
      <c r="D5" s="6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5"/>
    </row>
    <row r="6" spans="1:27" s="13" customFormat="1" x14ac:dyDescent="0.35">
      <c r="A6" s="71" t="s">
        <v>108</v>
      </c>
      <c r="B6" s="72"/>
      <c r="C6" s="72"/>
      <c r="D6" s="72"/>
      <c r="E6" s="4"/>
      <c r="F6" s="4"/>
      <c r="G6" s="1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16"/>
      <c r="X6" s="16"/>
      <c r="Y6" s="16"/>
      <c r="Z6" s="16"/>
    </row>
    <row r="7" spans="1:27" x14ac:dyDescent="0.35">
      <c r="A7" s="20"/>
      <c r="B7" s="2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7" x14ac:dyDescent="0.35">
      <c r="A8" s="20"/>
      <c r="B8" s="2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7" ht="43.75" customHeight="1" x14ac:dyDescent="0.35">
      <c r="A9" s="67" t="s">
        <v>0</v>
      </c>
      <c r="B9" s="69" t="s">
        <v>1</v>
      </c>
      <c r="C9" s="59" t="s">
        <v>2</v>
      </c>
      <c r="D9" s="60"/>
      <c r="E9" s="59" t="s">
        <v>3</v>
      </c>
      <c r="F9" s="60"/>
      <c r="G9" s="59" t="s">
        <v>4</v>
      </c>
      <c r="H9" s="60"/>
      <c r="I9" s="59" t="s">
        <v>5</v>
      </c>
      <c r="J9" s="60"/>
      <c r="K9" s="59" t="s">
        <v>6</v>
      </c>
      <c r="L9" s="60"/>
      <c r="M9" s="55" t="s">
        <v>103</v>
      </c>
      <c r="N9" s="62"/>
      <c r="O9" s="55" t="s">
        <v>106</v>
      </c>
      <c r="P9" s="56"/>
      <c r="Q9" s="55" t="s">
        <v>7</v>
      </c>
      <c r="R9" s="62"/>
      <c r="S9" s="55" t="s">
        <v>8</v>
      </c>
      <c r="T9" s="62"/>
      <c r="U9" s="55" t="s">
        <v>91</v>
      </c>
      <c r="V9" s="61"/>
      <c r="W9" s="57" t="s">
        <v>100</v>
      </c>
      <c r="X9" s="58"/>
      <c r="Y9" s="57" t="s">
        <v>104</v>
      </c>
      <c r="Z9" s="58"/>
    </row>
    <row r="10" spans="1:27" ht="15" customHeight="1" x14ac:dyDescent="0.35">
      <c r="A10" s="68"/>
      <c r="B10" s="70"/>
      <c r="C10" s="6" t="s">
        <v>9</v>
      </c>
      <c r="D10" s="7" t="s">
        <v>10</v>
      </c>
      <c r="E10" s="7" t="s">
        <v>9</v>
      </c>
      <c r="F10" s="7" t="s">
        <v>10</v>
      </c>
      <c r="G10" s="6" t="s">
        <v>9</v>
      </c>
      <c r="H10" s="7" t="s">
        <v>10</v>
      </c>
      <c r="I10" s="7" t="s">
        <v>9</v>
      </c>
      <c r="J10" s="7" t="s">
        <v>10</v>
      </c>
      <c r="K10" s="6" t="s">
        <v>9</v>
      </c>
      <c r="L10" s="7" t="s">
        <v>10</v>
      </c>
      <c r="M10" s="7" t="s">
        <v>9</v>
      </c>
      <c r="N10" s="7" t="s">
        <v>10</v>
      </c>
      <c r="O10" s="7" t="s">
        <v>9</v>
      </c>
      <c r="P10" s="7" t="s">
        <v>10</v>
      </c>
      <c r="Q10" s="6" t="s">
        <v>9</v>
      </c>
      <c r="R10" s="7" t="s">
        <v>10</v>
      </c>
      <c r="S10" s="7" t="s">
        <v>9</v>
      </c>
      <c r="T10" s="7" t="s">
        <v>10</v>
      </c>
      <c r="U10" s="7" t="s">
        <v>9</v>
      </c>
      <c r="V10" s="7" t="s">
        <v>10</v>
      </c>
      <c r="W10" s="21" t="s">
        <v>9</v>
      </c>
      <c r="X10" s="21" t="s">
        <v>10</v>
      </c>
      <c r="Y10" s="21" t="s">
        <v>9</v>
      </c>
      <c r="Z10" s="21" t="s">
        <v>10</v>
      </c>
    </row>
    <row r="11" spans="1:27" x14ac:dyDescent="0.35">
      <c r="A11" s="22">
        <v>1</v>
      </c>
      <c r="B11" s="23">
        <v>2</v>
      </c>
      <c r="C11" s="9">
        <v>3</v>
      </c>
      <c r="D11" s="8">
        <v>4</v>
      </c>
      <c r="E11" s="8">
        <v>5</v>
      </c>
      <c r="F11" s="8">
        <v>6</v>
      </c>
      <c r="G11" s="9">
        <v>7</v>
      </c>
      <c r="H11" s="8">
        <v>8</v>
      </c>
      <c r="I11" s="8">
        <v>9</v>
      </c>
      <c r="J11" s="9">
        <v>10</v>
      </c>
      <c r="K11" s="8">
        <v>11</v>
      </c>
      <c r="L11" s="8">
        <v>12</v>
      </c>
      <c r="M11" s="9">
        <v>13</v>
      </c>
      <c r="N11" s="8">
        <v>14</v>
      </c>
      <c r="O11" s="9">
        <v>15</v>
      </c>
      <c r="P11" s="9">
        <v>16</v>
      </c>
      <c r="Q11" s="8">
        <v>17</v>
      </c>
      <c r="R11" s="9">
        <v>18</v>
      </c>
      <c r="S11" s="8">
        <v>19</v>
      </c>
      <c r="T11" s="8">
        <v>20</v>
      </c>
      <c r="U11" s="9">
        <v>21</v>
      </c>
      <c r="V11" s="8">
        <v>22</v>
      </c>
      <c r="W11" s="24">
        <v>23</v>
      </c>
      <c r="X11" s="24">
        <v>24</v>
      </c>
      <c r="Y11" s="24">
        <v>25</v>
      </c>
      <c r="Z11" s="24">
        <v>26</v>
      </c>
    </row>
    <row r="12" spans="1:27" s="30" customFormat="1" ht="18" customHeight="1" x14ac:dyDescent="0.3">
      <c r="A12" s="25">
        <v>1</v>
      </c>
      <c r="B12" s="26" t="s">
        <v>11</v>
      </c>
      <c r="C12" s="10">
        <f>SUM(C13+C14+C15+C16+C19)</f>
        <v>930281762</v>
      </c>
      <c r="D12" s="10">
        <v>820185481</v>
      </c>
      <c r="E12" s="10">
        <f>SUM(E13+E14+E15+E16+E19)</f>
        <v>593337949</v>
      </c>
      <c r="F12" s="10">
        <v>547818887</v>
      </c>
      <c r="G12" s="10">
        <f>SUM(G13+G14+G15+G16+G19)</f>
        <v>204213698</v>
      </c>
      <c r="H12" s="10">
        <v>192566219</v>
      </c>
      <c r="I12" s="10">
        <f>SUM(I13+I14+I15+I16+I19)</f>
        <v>173000155</v>
      </c>
      <c r="J12" s="10">
        <v>163181226</v>
      </c>
      <c r="K12" s="10">
        <f>SUM(K13+K14+K15+K16+K19)</f>
        <v>307970281</v>
      </c>
      <c r="L12" s="10">
        <v>264249346</v>
      </c>
      <c r="M12" s="10">
        <f>SUM(M13+M14+M15+M16+M19)</f>
        <v>116120096</v>
      </c>
      <c r="N12" s="10">
        <v>109347830</v>
      </c>
      <c r="O12" s="10">
        <f>SUM(O13+O14+O15+O16+O19)</f>
        <v>18772458</v>
      </c>
      <c r="P12" s="10">
        <v>17333791</v>
      </c>
      <c r="Q12" s="10">
        <f>SUM(Q13+Q14+Q15+Q16+Q19)</f>
        <v>280561892</v>
      </c>
      <c r="R12" s="10">
        <v>244853000</v>
      </c>
      <c r="S12" s="10">
        <f>SUM(S13+S14+S15+S16+S19)</f>
        <v>42660614</v>
      </c>
      <c r="T12" s="10">
        <v>39767588</v>
      </c>
      <c r="U12" s="10">
        <f>SUM(U13+U14+U15+U16+U19)</f>
        <v>2666918905</v>
      </c>
      <c r="V12" s="10">
        <v>2399303368</v>
      </c>
      <c r="W12" s="27"/>
      <c r="X12" s="28">
        <v>382469807</v>
      </c>
      <c r="Y12" s="10">
        <f>SUM(Y13+Y14+Y15+Y16+Y19)</f>
        <v>2666918905</v>
      </c>
      <c r="Z12" s="28">
        <v>2781773175</v>
      </c>
      <c r="AA12" s="29"/>
    </row>
    <row r="13" spans="1:27" ht="14.4" customHeight="1" x14ac:dyDescent="0.35">
      <c r="A13" s="31" t="s">
        <v>12</v>
      </c>
      <c r="B13" s="32" t="s">
        <v>13</v>
      </c>
      <c r="C13" s="11">
        <v>54124135</v>
      </c>
      <c r="D13" s="12" t="s">
        <v>92</v>
      </c>
      <c r="E13" s="11">
        <v>22142656</v>
      </c>
      <c r="F13" s="12" t="s">
        <v>92</v>
      </c>
      <c r="G13" s="11">
        <v>2802239</v>
      </c>
      <c r="H13" s="12" t="s">
        <v>92</v>
      </c>
      <c r="I13" s="11">
        <v>2033279</v>
      </c>
      <c r="J13" s="12" t="s">
        <v>92</v>
      </c>
      <c r="K13" s="11">
        <v>3636071</v>
      </c>
      <c r="L13" s="12" t="s">
        <v>92</v>
      </c>
      <c r="M13" s="11">
        <v>3566642</v>
      </c>
      <c r="N13" s="12" t="s">
        <v>92</v>
      </c>
      <c r="O13" s="12">
        <v>209907</v>
      </c>
      <c r="P13" s="12"/>
      <c r="Q13" s="11">
        <v>6882943</v>
      </c>
      <c r="R13" s="12" t="s">
        <v>92</v>
      </c>
      <c r="S13" s="11">
        <v>172979</v>
      </c>
      <c r="T13" s="12" t="s">
        <v>92</v>
      </c>
      <c r="U13" s="11">
        <f>SUM(C13+E13+G13+I13+K13+M13+O13+Q13+S13)</f>
        <v>95570851</v>
      </c>
      <c r="V13" s="12" t="s">
        <v>92</v>
      </c>
      <c r="W13" s="33"/>
      <c r="X13" s="34"/>
      <c r="Y13" s="33">
        <f>SUM(U13+W13)</f>
        <v>95570851</v>
      </c>
      <c r="Z13" s="34"/>
      <c r="AA13" s="13"/>
    </row>
    <row r="14" spans="1:27" ht="14.4" customHeight="1" x14ac:dyDescent="0.35">
      <c r="A14" s="31" t="s">
        <v>14</v>
      </c>
      <c r="B14" s="32" t="s">
        <v>73</v>
      </c>
      <c r="C14" s="11">
        <v>68435</v>
      </c>
      <c r="D14" s="12" t="s">
        <v>92</v>
      </c>
      <c r="E14" s="11">
        <v>1695462</v>
      </c>
      <c r="F14" s="12" t="s">
        <v>92</v>
      </c>
      <c r="G14" s="11">
        <v>1638103</v>
      </c>
      <c r="H14" s="12" t="s">
        <v>92</v>
      </c>
      <c r="I14" s="11">
        <v>2652077</v>
      </c>
      <c r="J14" s="12" t="s">
        <v>92</v>
      </c>
      <c r="K14" s="11">
        <v>8623637</v>
      </c>
      <c r="L14" s="12" t="s">
        <v>92</v>
      </c>
      <c r="M14" s="11">
        <v>48231</v>
      </c>
      <c r="N14" s="12" t="s">
        <v>92</v>
      </c>
      <c r="O14" s="12">
        <v>169243</v>
      </c>
      <c r="P14" s="12"/>
      <c r="Q14" s="11">
        <v>6883159</v>
      </c>
      <c r="R14" s="12" t="s">
        <v>92</v>
      </c>
      <c r="S14" s="11">
        <v>1781982</v>
      </c>
      <c r="T14" s="12" t="s">
        <v>92</v>
      </c>
      <c r="U14" s="11">
        <f t="shared" ref="U14:U15" si="0">SUM(C14+E14+G14+I14+K14+M14+O14+Q14+S14)</f>
        <v>23560329</v>
      </c>
      <c r="V14" s="12" t="s">
        <v>92</v>
      </c>
      <c r="W14" s="33"/>
      <c r="X14" s="34"/>
      <c r="Y14" s="33">
        <f t="shared" ref="Y14:Y19" si="1">SUM(U14+W14)</f>
        <v>23560329</v>
      </c>
      <c r="Z14" s="34"/>
      <c r="AA14" s="13"/>
    </row>
    <row r="15" spans="1:27" ht="31" x14ac:dyDescent="0.35">
      <c r="A15" s="31" t="s">
        <v>15</v>
      </c>
      <c r="B15" s="32" t="s">
        <v>16</v>
      </c>
      <c r="C15" s="11">
        <v>17652182</v>
      </c>
      <c r="D15" s="12" t="s">
        <v>92</v>
      </c>
      <c r="E15" s="11">
        <v>4469139</v>
      </c>
      <c r="F15" s="12" t="s">
        <v>92</v>
      </c>
      <c r="G15" s="11">
        <v>2552277</v>
      </c>
      <c r="H15" s="12" t="s">
        <v>92</v>
      </c>
      <c r="I15" s="11">
        <v>993710</v>
      </c>
      <c r="J15" s="12" t="s">
        <v>92</v>
      </c>
      <c r="K15" s="11">
        <v>2059287</v>
      </c>
      <c r="L15" s="12" t="s">
        <v>92</v>
      </c>
      <c r="M15" s="11">
        <v>848111</v>
      </c>
      <c r="N15" s="12" t="s">
        <v>92</v>
      </c>
      <c r="O15" s="12">
        <v>70315</v>
      </c>
      <c r="P15" s="12"/>
      <c r="Q15" s="11">
        <v>2474926</v>
      </c>
      <c r="R15" s="12" t="s">
        <v>92</v>
      </c>
      <c r="S15" s="11">
        <v>196250</v>
      </c>
      <c r="T15" s="12" t="s">
        <v>92</v>
      </c>
      <c r="U15" s="11">
        <f t="shared" si="0"/>
        <v>31316197</v>
      </c>
      <c r="V15" s="12" t="s">
        <v>92</v>
      </c>
      <c r="W15" s="33"/>
      <c r="X15" s="34"/>
      <c r="Y15" s="33">
        <f t="shared" si="1"/>
        <v>31316197</v>
      </c>
      <c r="Z15" s="34"/>
      <c r="AA15" s="13"/>
    </row>
    <row r="16" spans="1:27" ht="31" x14ac:dyDescent="0.35">
      <c r="A16" s="31" t="s">
        <v>17</v>
      </c>
      <c r="B16" s="32" t="s">
        <v>18</v>
      </c>
      <c r="C16" s="11">
        <f>SUM(C17:C18)</f>
        <v>14426368</v>
      </c>
      <c r="D16" s="12" t="s">
        <v>92</v>
      </c>
      <c r="E16" s="11">
        <f>SUM(E17:E18)</f>
        <v>7449129</v>
      </c>
      <c r="F16" s="12" t="s">
        <v>92</v>
      </c>
      <c r="G16" s="11">
        <f>SUM(G17:G18)</f>
        <v>1786095</v>
      </c>
      <c r="H16" s="12" t="s">
        <v>92</v>
      </c>
      <c r="I16" s="11">
        <f>SUM(I17:I18)</f>
        <v>10590911</v>
      </c>
      <c r="J16" s="12" t="s">
        <v>92</v>
      </c>
      <c r="K16" s="11">
        <f>SUM(K17:K18)</f>
        <v>24792025</v>
      </c>
      <c r="L16" s="12" t="s">
        <v>92</v>
      </c>
      <c r="M16" s="11">
        <f>SUM(M17:M18)</f>
        <v>1831946</v>
      </c>
      <c r="N16" s="12" t="s">
        <v>92</v>
      </c>
      <c r="O16" s="11">
        <f>SUM(O17:O18)</f>
        <v>815156</v>
      </c>
      <c r="P16" s="12"/>
      <c r="Q16" s="11">
        <f>SUM(Q17:Q18)</f>
        <v>16886093</v>
      </c>
      <c r="R16" s="12" t="s">
        <v>92</v>
      </c>
      <c r="S16" s="11">
        <f>SUM(S17:S18)</f>
        <v>575707</v>
      </c>
      <c r="T16" s="12" t="s">
        <v>92</v>
      </c>
      <c r="U16" s="11">
        <f>SUM(U17:U18)</f>
        <v>79153430</v>
      </c>
      <c r="V16" s="12" t="s">
        <v>92</v>
      </c>
      <c r="W16" s="33"/>
      <c r="X16" s="34"/>
      <c r="Y16" s="11">
        <f>SUM(Y17:Y18)</f>
        <v>79153430</v>
      </c>
      <c r="Z16" s="34"/>
      <c r="AA16" s="13"/>
    </row>
    <row r="17" spans="1:27" ht="31" x14ac:dyDescent="0.35">
      <c r="A17" s="35" t="s">
        <v>19</v>
      </c>
      <c r="B17" s="36" t="s">
        <v>74</v>
      </c>
      <c r="C17" s="11">
        <v>9135688</v>
      </c>
      <c r="D17" s="12" t="s">
        <v>92</v>
      </c>
      <c r="E17" s="11">
        <v>6283580</v>
      </c>
      <c r="F17" s="12" t="s">
        <v>92</v>
      </c>
      <c r="G17" s="11">
        <v>1212682</v>
      </c>
      <c r="H17" s="12" t="s">
        <v>92</v>
      </c>
      <c r="I17" s="11">
        <v>1940569</v>
      </c>
      <c r="J17" s="12" t="s">
        <v>92</v>
      </c>
      <c r="K17" s="11">
        <v>22920026</v>
      </c>
      <c r="L17" s="12" t="s">
        <v>92</v>
      </c>
      <c r="M17" s="11">
        <v>135654</v>
      </c>
      <c r="N17" s="12" t="s">
        <v>92</v>
      </c>
      <c r="O17" s="12">
        <v>746116</v>
      </c>
      <c r="P17" s="12"/>
      <c r="Q17" s="11">
        <v>14496721</v>
      </c>
      <c r="R17" s="12" t="s">
        <v>92</v>
      </c>
      <c r="S17" s="11">
        <v>287499</v>
      </c>
      <c r="T17" s="12" t="s">
        <v>92</v>
      </c>
      <c r="U17" s="11">
        <f t="shared" ref="U17:U19" si="2">SUM(C17+E17+G17+I17+K17+M17+O17+Q17+S17)</f>
        <v>57158535</v>
      </c>
      <c r="V17" s="12" t="s">
        <v>92</v>
      </c>
      <c r="W17" s="37"/>
      <c r="X17" s="38"/>
      <c r="Y17" s="33">
        <f t="shared" si="1"/>
        <v>57158535</v>
      </c>
      <c r="Z17" s="38"/>
      <c r="AA17" s="13"/>
    </row>
    <row r="18" spans="1:27" ht="31" x14ac:dyDescent="0.35">
      <c r="A18" s="35" t="s">
        <v>20</v>
      </c>
      <c r="B18" s="36" t="s">
        <v>75</v>
      </c>
      <c r="C18" s="11">
        <v>5290680</v>
      </c>
      <c r="D18" s="12" t="s">
        <v>92</v>
      </c>
      <c r="E18" s="11">
        <v>1165549</v>
      </c>
      <c r="F18" s="12" t="s">
        <v>92</v>
      </c>
      <c r="G18" s="11">
        <v>573413</v>
      </c>
      <c r="H18" s="12" t="s">
        <v>92</v>
      </c>
      <c r="I18" s="11">
        <v>8650342</v>
      </c>
      <c r="J18" s="12" t="s">
        <v>92</v>
      </c>
      <c r="K18" s="11">
        <v>1871999</v>
      </c>
      <c r="L18" s="12" t="s">
        <v>92</v>
      </c>
      <c r="M18" s="11">
        <v>1696292</v>
      </c>
      <c r="N18" s="12" t="s">
        <v>92</v>
      </c>
      <c r="O18" s="12">
        <v>69040</v>
      </c>
      <c r="P18" s="12"/>
      <c r="Q18" s="11">
        <v>2389372</v>
      </c>
      <c r="R18" s="12" t="s">
        <v>92</v>
      </c>
      <c r="S18" s="11">
        <v>288208</v>
      </c>
      <c r="T18" s="12" t="s">
        <v>92</v>
      </c>
      <c r="U18" s="11">
        <f t="shared" si="2"/>
        <v>21994895</v>
      </c>
      <c r="V18" s="12" t="s">
        <v>92</v>
      </c>
      <c r="W18" s="37"/>
      <c r="X18" s="38"/>
      <c r="Y18" s="33">
        <f t="shared" si="1"/>
        <v>21994895</v>
      </c>
      <c r="Z18" s="38"/>
      <c r="AA18" s="13"/>
    </row>
    <row r="19" spans="1:27" x14ac:dyDescent="0.35">
      <c r="A19" s="31" t="s">
        <v>21</v>
      </c>
      <c r="B19" s="32" t="s">
        <v>22</v>
      </c>
      <c r="C19" s="11">
        <v>844010642</v>
      </c>
      <c r="D19" s="12" t="s">
        <v>92</v>
      </c>
      <c r="E19" s="11">
        <v>557581563</v>
      </c>
      <c r="F19" s="12" t="s">
        <v>92</v>
      </c>
      <c r="G19" s="11">
        <v>195434984</v>
      </c>
      <c r="H19" s="12" t="s">
        <v>92</v>
      </c>
      <c r="I19" s="11">
        <v>156730178</v>
      </c>
      <c r="J19" s="12" t="s">
        <v>92</v>
      </c>
      <c r="K19" s="11">
        <v>268859261</v>
      </c>
      <c r="L19" s="12" t="s">
        <v>92</v>
      </c>
      <c r="M19" s="11">
        <v>109825166</v>
      </c>
      <c r="N19" s="12" t="s">
        <v>92</v>
      </c>
      <c r="O19" s="12">
        <v>17507837</v>
      </c>
      <c r="P19" s="12"/>
      <c r="Q19" s="11">
        <v>247434771</v>
      </c>
      <c r="R19" s="12" t="s">
        <v>92</v>
      </c>
      <c r="S19" s="11">
        <v>39933696</v>
      </c>
      <c r="T19" s="12" t="s">
        <v>92</v>
      </c>
      <c r="U19" s="11">
        <f t="shared" si="2"/>
        <v>2437318098</v>
      </c>
      <c r="V19" s="12" t="s">
        <v>92</v>
      </c>
      <c r="W19" s="33"/>
      <c r="X19" s="33"/>
      <c r="Y19" s="33">
        <f t="shared" si="1"/>
        <v>2437318098</v>
      </c>
      <c r="Z19" s="33"/>
      <c r="AA19" s="13"/>
    </row>
    <row r="20" spans="1:27" s="30" customFormat="1" ht="30" x14ac:dyDescent="0.3">
      <c r="A20" s="25" t="s">
        <v>76</v>
      </c>
      <c r="B20" s="39" t="s">
        <v>77</v>
      </c>
      <c r="C20" s="10">
        <f>SUM(C21+C24+C27+C35+C36+C37+C38+C40+C41+C42+C43)</f>
        <v>918859955</v>
      </c>
      <c r="D20" s="10">
        <f t="shared" ref="D20:Z20" si="3">SUM(D21+D24+D27+D35+D36+D37+D38+D40+D41+D42+D43)</f>
        <v>814439416</v>
      </c>
      <c r="E20" s="10">
        <f t="shared" si="3"/>
        <v>587814049</v>
      </c>
      <c r="F20" s="10">
        <f t="shared" si="3"/>
        <v>545596594</v>
      </c>
      <c r="G20" s="10">
        <f t="shared" si="3"/>
        <v>199143208</v>
      </c>
      <c r="H20" s="10">
        <f t="shared" si="3"/>
        <v>187122859</v>
      </c>
      <c r="I20" s="10">
        <f t="shared" si="3"/>
        <v>169504373</v>
      </c>
      <c r="J20" s="10">
        <f t="shared" si="3"/>
        <v>160719045</v>
      </c>
      <c r="K20" s="10">
        <f t="shared" si="3"/>
        <v>300614226</v>
      </c>
      <c r="L20" s="10">
        <f t="shared" si="3"/>
        <v>259024045</v>
      </c>
      <c r="M20" s="10">
        <f t="shared" si="3"/>
        <v>123391482</v>
      </c>
      <c r="N20" s="10">
        <f t="shared" si="3"/>
        <v>117508506</v>
      </c>
      <c r="O20" s="10">
        <f t="shared" si="3"/>
        <v>18946692</v>
      </c>
      <c r="P20" s="10">
        <f t="shared" si="3"/>
        <v>17845540</v>
      </c>
      <c r="Q20" s="10">
        <f t="shared" si="3"/>
        <v>278720105</v>
      </c>
      <c r="R20" s="10">
        <f t="shared" si="3"/>
        <v>244657205</v>
      </c>
      <c r="S20" s="10">
        <f t="shared" si="3"/>
        <v>41666387</v>
      </c>
      <c r="T20" s="10">
        <f t="shared" si="3"/>
        <v>39044399</v>
      </c>
      <c r="U20" s="10">
        <f t="shared" si="3"/>
        <v>2638660477</v>
      </c>
      <c r="V20" s="10">
        <f t="shared" si="3"/>
        <v>2385957609</v>
      </c>
      <c r="W20" s="10">
        <f t="shared" si="3"/>
        <v>0</v>
      </c>
      <c r="X20" s="10">
        <f t="shared" si="3"/>
        <v>342769460.99504852</v>
      </c>
      <c r="Y20" s="10">
        <f t="shared" si="3"/>
        <v>2638660477</v>
      </c>
      <c r="Z20" s="10">
        <f t="shared" si="3"/>
        <v>2728727069.9950485</v>
      </c>
      <c r="AA20" s="29"/>
    </row>
    <row r="21" spans="1:27" ht="31" x14ac:dyDescent="0.35">
      <c r="A21" s="40" t="s">
        <v>23</v>
      </c>
      <c r="B21" s="32" t="s">
        <v>24</v>
      </c>
      <c r="C21" s="11">
        <f>SUM(C22:C23)</f>
        <v>617463359</v>
      </c>
      <c r="D21" s="11">
        <f t="shared" ref="D21:Z21" si="4">SUM(D22:D23)</f>
        <v>559372082</v>
      </c>
      <c r="E21" s="11">
        <f t="shared" si="4"/>
        <v>445634345</v>
      </c>
      <c r="F21" s="11">
        <f t="shared" si="4"/>
        <v>423489964</v>
      </c>
      <c r="G21" s="11">
        <f t="shared" si="4"/>
        <v>155646187</v>
      </c>
      <c r="H21" s="11">
        <f t="shared" si="4"/>
        <v>152434405</v>
      </c>
      <c r="I21" s="11">
        <f t="shared" si="4"/>
        <v>134033373</v>
      </c>
      <c r="J21" s="11">
        <f t="shared" si="4"/>
        <v>131010449</v>
      </c>
      <c r="K21" s="11">
        <f t="shared" si="4"/>
        <v>252902515</v>
      </c>
      <c r="L21" s="11">
        <f t="shared" si="4"/>
        <v>230186013</v>
      </c>
      <c r="M21" s="11">
        <f t="shared" si="4"/>
        <v>97775553</v>
      </c>
      <c r="N21" s="11">
        <f t="shared" si="4"/>
        <v>95740671</v>
      </c>
      <c r="O21" s="11">
        <f t="shared" si="4"/>
        <v>15560186</v>
      </c>
      <c r="P21" s="11">
        <f t="shared" si="4"/>
        <v>15151014</v>
      </c>
      <c r="Q21" s="11">
        <f t="shared" si="4"/>
        <v>229542855</v>
      </c>
      <c r="R21" s="11">
        <f t="shared" si="4"/>
        <v>213205601</v>
      </c>
      <c r="S21" s="11">
        <f t="shared" si="4"/>
        <v>34190421</v>
      </c>
      <c r="T21" s="11">
        <f t="shared" si="4"/>
        <v>32470031</v>
      </c>
      <c r="U21" s="11">
        <f t="shared" si="4"/>
        <v>1982748794</v>
      </c>
      <c r="V21" s="11">
        <f t="shared" si="4"/>
        <v>1853060230</v>
      </c>
      <c r="W21" s="11">
        <f t="shared" si="4"/>
        <v>0</v>
      </c>
      <c r="X21" s="11">
        <f t="shared" si="4"/>
        <v>235103456</v>
      </c>
      <c r="Y21" s="11">
        <f t="shared" si="4"/>
        <v>1982748794</v>
      </c>
      <c r="Z21" s="11">
        <f t="shared" si="4"/>
        <v>2088163686</v>
      </c>
      <c r="AA21" s="13"/>
    </row>
    <row r="22" spans="1:27" x14ac:dyDescent="0.35">
      <c r="A22" s="40" t="s">
        <v>25</v>
      </c>
      <c r="B22" s="36" t="s">
        <v>78</v>
      </c>
      <c r="C22" s="11">
        <v>605996476</v>
      </c>
      <c r="D22" s="11">
        <v>549158211</v>
      </c>
      <c r="E22" s="11">
        <v>437720766</v>
      </c>
      <c r="F22" s="11">
        <v>416065324</v>
      </c>
      <c r="G22" s="11">
        <v>152930072</v>
      </c>
      <c r="H22" s="11">
        <v>149776064</v>
      </c>
      <c r="I22" s="11">
        <v>131640010</v>
      </c>
      <c r="J22" s="11">
        <v>128675740</v>
      </c>
      <c r="K22" s="11">
        <v>248456073</v>
      </c>
      <c r="L22" s="11">
        <v>226131118</v>
      </c>
      <c r="M22" s="11">
        <v>96064920</v>
      </c>
      <c r="N22" s="11">
        <v>94068331</v>
      </c>
      <c r="O22" s="11">
        <v>15287889</v>
      </c>
      <c r="P22" s="11">
        <v>14885417</v>
      </c>
      <c r="Q22" s="11">
        <v>225436433</v>
      </c>
      <c r="R22" s="11">
        <v>209409420</v>
      </c>
      <c r="S22" s="11">
        <v>33585103</v>
      </c>
      <c r="T22" s="11">
        <v>31894829</v>
      </c>
      <c r="U22" s="11">
        <f t="shared" ref="U22:V22" si="5">SUM(C22+E22+G22+I22+K22+M22+O22+Q22+S22)</f>
        <v>1947117742</v>
      </c>
      <c r="V22" s="11">
        <f t="shared" si="5"/>
        <v>1820064454</v>
      </c>
      <c r="W22" s="37"/>
      <c r="X22" s="41">
        <v>226077629</v>
      </c>
      <c r="Y22" s="33">
        <f t="shared" ref="Y22:Y43" si="6">SUM(U22+W22)</f>
        <v>1947117742</v>
      </c>
      <c r="Z22" s="33">
        <f t="shared" ref="Z22:Z60" si="7">SUM(V22+X22)</f>
        <v>2046142083</v>
      </c>
      <c r="AA22" s="13"/>
    </row>
    <row r="23" spans="1:27" x14ac:dyDescent="0.35">
      <c r="A23" s="40" t="s">
        <v>26</v>
      </c>
      <c r="B23" s="36" t="s">
        <v>79</v>
      </c>
      <c r="C23" s="11">
        <v>11466883</v>
      </c>
      <c r="D23" s="11">
        <v>10213871</v>
      </c>
      <c r="E23" s="11">
        <v>7913579</v>
      </c>
      <c r="F23" s="11">
        <v>7424640</v>
      </c>
      <c r="G23" s="11">
        <v>2716115</v>
      </c>
      <c r="H23" s="11">
        <v>2658341</v>
      </c>
      <c r="I23" s="11">
        <v>2393363</v>
      </c>
      <c r="J23" s="11">
        <v>2334709</v>
      </c>
      <c r="K23" s="11">
        <v>4446442</v>
      </c>
      <c r="L23" s="11">
        <v>4054895</v>
      </c>
      <c r="M23" s="11">
        <v>1710633</v>
      </c>
      <c r="N23" s="11">
        <v>1672340</v>
      </c>
      <c r="O23" s="11">
        <v>272297</v>
      </c>
      <c r="P23" s="11">
        <v>265597</v>
      </c>
      <c r="Q23" s="11">
        <v>4106422</v>
      </c>
      <c r="R23" s="11">
        <v>3796181</v>
      </c>
      <c r="S23" s="11">
        <v>605318</v>
      </c>
      <c r="T23" s="11">
        <v>575202</v>
      </c>
      <c r="U23" s="11">
        <f t="shared" ref="U23" si="8">SUM(C23+E23+G23+I23+K23+M23+O23+Q23+S23)</f>
        <v>35631052</v>
      </c>
      <c r="V23" s="11">
        <f t="shared" ref="V23" si="9">SUM(D23+F23+H23+J23+L23+N23+P23+R23+T23)</f>
        <v>32995776</v>
      </c>
      <c r="W23" s="37"/>
      <c r="X23" s="41">
        <v>9025827</v>
      </c>
      <c r="Y23" s="33">
        <f t="shared" si="6"/>
        <v>35631052</v>
      </c>
      <c r="Z23" s="33">
        <f t="shared" si="7"/>
        <v>42021603</v>
      </c>
      <c r="AA23" s="13"/>
    </row>
    <row r="24" spans="1:27" x14ac:dyDescent="0.35">
      <c r="A24" s="40" t="s">
        <v>27</v>
      </c>
      <c r="B24" s="32" t="s">
        <v>28</v>
      </c>
      <c r="C24" s="11">
        <f>SUM(C25:C26)</f>
        <v>7637514</v>
      </c>
      <c r="D24" s="11">
        <f t="shared" ref="D24:Z24" si="10">SUM(D25:D26)</f>
        <v>2991967</v>
      </c>
      <c r="E24" s="11">
        <f t="shared" si="10"/>
        <v>3451043</v>
      </c>
      <c r="F24" s="11">
        <f t="shared" si="10"/>
        <v>3447297</v>
      </c>
      <c r="G24" s="11">
        <f t="shared" si="10"/>
        <v>1272942</v>
      </c>
      <c r="H24" s="11">
        <f t="shared" si="10"/>
        <v>1258023</v>
      </c>
      <c r="I24" s="11">
        <f t="shared" si="10"/>
        <v>986822</v>
      </c>
      <c r="J24" s="11">
        <f t="shared" si="10"/>
        <v>981760</v>
      </c>
      <c r="K24" s="11">
        <f t="shared" si="10"/>
        <v>0</v>
      </c>
      <c r="L24" s="11">
        <f t="shared" si="10"/>
        <v>0</v>
      </c>
      <c r="M24" s="11">
        <f t="shared" si="10"/>
        <v>0</v>
      </c>
      <c r="N24" s="11">
        <f t="shared" si="10"/>
        <v>0</v>
      </c>
      <c r="O24" s="11">
        <f t="shared" si="10"/>
        <v>76172</v>
      </c>
      <c r="P24" s="11">
        <f t="shared" si="10"/>
        <v>76172</v>
      </c>
      <c r="Q24" s="11">
        <f t="shared" si="10"/>
        <v>173416</v>
      </c>
      <c r="R24" s="11">
        <f t="shared" si="10"/>
        <v>166576</v>
      </c>
      <c r="S24" s="11">
        <f t="shared" si="10"/>
        <v>0</v>
      </c>
      <c r="T24" s="11">
        <f t="shared" si="10"/>
        <v>0</v>
      </c>
      <c r="U24" s="11">
        <f t="shared" si="10"/>
        <v>13597909</v>
      </c>
      <c r="V24" s="11">
        <f t="shared" si="10"/>
        <v>8921795</v>
      </c>
      <c r="W24" s="11">
        <f t="shared" si="10"/>
        <v>0</v>
      </c>
      <c r="X24" s="11">
        <f t="shared" si="10"/>
        <v>673</v>
      </c>
      <c r="Y24" s="11">
        <f t="shared" si="10"/>
        <v>13597909</v>
      </c>
      <c r="Z24" s="11">
        <f t="shared" si="10"/>
        <v>8922468</v>
      </c>
      <c r="AA24" s="13"/>
    </row>
    <row r="25" spans="1:27" ht="31" x14ac:dyDescent="0.35">
      <c r="A25" s="40" t="s">
        <v>29</v>
      </c>
      <c r="B25" s="36" t="s">
        <v>80</v>
      </c>
      <c r="C25" s="11">
        <v>1705892</v>
      </c>
      <c r="D25" s="11">
        <v>1699120</v>
      </c>
      <c r="E25" s="11">
        <v>3451043</v>
      </c>
      <c r="F25" s="11">
        <v>3447297</v>
      </c>
      <c r="G25" s="11">
        <v>1272942</v>
      </c>
      <c r="H25" s="11">
        <v>1258023</v>
      </c>
      <c r="I25" s="11">
        <v>899250</v>
      </c>
      <c r="J25" s="11">
        <v>894188</v>
      </c>
      <c r="K25" s="11">
        <v>0</v>
      </c>
      <c r="L25" s="11">
        <v>0</v>
      </c>
      <c r="M25" s="11">
        <v>0</v>
      </c>
      <c r="N25" s="11">
        <v>0</v>
      </c>
      <c r="O25" s="11">
        <v>76172</v>
      </c>
      <c r="P25" s="11">
        <v>76172</v>
      </c>
      <c r="Q25" s="11">
        <v>173416</v>
      </c>
      <c r="R25" s="11">
        <v>166576</v>
      </c>
      <c r="S25" s="11">
        <v>0</v>
      </c>
      <c r="T25" s="11">
        <v>0</v>
      </c>
      <c r="U25" s="11">
        <f t="shared" ref="U25:U26" si="11">SUM(C25+E25+G25+I25+K25+M25+O25+Q25+S25)</f>
        <v>7578715</v>
      </c>
      <c r="V25" s="11">
        <f t="shared" ref="V25:V26" si="12">SUM(D25+F25+H25+J25+L25+N25+P25+R25+T25)</f>
        <v>7541376</v>
      </c>
      <c r="W25" s="37"/>
      <c r="X25" s="41">
        <v>673</v>
      </c>
      <c r="Y25" s="33">
        <f t="shared" si="6"/>
        <v>7578715</v>
      </c>
      <c r="Z25" s="33">
        <f t="shared" si="7"/>
        <v>7542049</v>
      </c>
      <c r="AA25" s="13"/>
    </row>
    <row r="26" spans="1:27" ht="15" customHeight="1" x14ac:dyDescent="0.35">
      <c r="A26" s="40" t="s">
        <v>30</v>
      </c>
      <c r="B26" s="36" t="s">
        <v>81</v>
      </c>
      <c r="C26" s="11">
        <v>5931622</v>
      </c>
      <c r="D26" s="11">
        <v>1292847</v>
      </c>
      <c r="E26" s="11">
        <v>0</v>
      </c>
      <c r="F26" s="11">
        <v>0</v>
      </c>
      <c r="G26" s="11">
        <v>0</v>
      </c>
      <c r="H26" s="11">
        <v>0</v>
      </c>
      <c r="I26" s="11">
        <v>87572</v>
      </c>
      <c r="J26" s="11">
        <v>87572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f t="shared" si="11"/>
        <v>6019194</v>
      </c>
      <c r="V26" s="11">
        <f t="shared" si="12"/>
        <v>1380419</v>
      </c>
      <c r="W26" s="37"/>
      <c r="X26" s="41">
        <v>0</v>
      </c>
      <c r="Y26" s="33">
        <f t="shared" si="6"/>
        <v>6019194</v>
      </c>
      <c r="Z26" s="33">
        <f t="shared" si="7"/>
        <v>1380419</v>
      </c>
      <c r="AA26" s="13"/>
    </row>
    <row r="27" spans="1:27" x14ac:dyDescent="0.35">
      <c r="A27" s="40" t="s">
        <v>31</v>
      </c>
      <c r="B27" s="32" t="s">
        <v>32</v>
      </c>
      <c r="C27" s="11">
        <f>SUM(C28+C32+C34)</f>
        <v>189590185</v>
      </c>
      <c r="D27" s="11">
        <f t="shared" ref="D27:Z27" si="13">SUM(D28+D32+D34)</f>
        <v>179599640</v>
      </c>
      <c r="E27" s="11">
        <f t="shared" si="13"/>
        <v>57409508</v>
      </c>
      <c r="F27" s="11">
        <f t="shared" si="13"/>
        <v>55563896</v>
      </c>
      <c r="G27" s="11">
        <f t="shared" si="13"/>
        <v>16466024</v>
      </c>
      <c r="H27" s="11">
        <f t="shared" si="13"/>
        <v>15079397</v>
      </c>
      <c r="I27" s="11">
        <f t="shared" si="13"/>
        <v>11542236</v>
      </c>
      <c r="J27" s="11">
        <f t="shared" si="13"/>
        <v>11057760</v>
      </c>
      <c r="K27" s="11">
        <f t="shared" si="13"/>
        <v>19618713</v>
      </c>
      <c r="L27" s="11">
        <f t="shared" si="13"/>
        <v>11868183</v>
      </c>
      <c r="M27" s="11">
        <f t="shared" si="13"/>
        <v>1388048</v>
      </c>
      <c r="N27" s="11">
        <f t="shared" si="13"/>
        <v>1256197</v>
      </c>
      <c r="O27" s="11">
        <f t="shared" si="13"/>
        <v>1096472</v>
      </c>
      <c r="P27" s="11">
        <f t="shared" si="13"/>
        <v>878150</v>
      </c>
      <c r="Q27" s="11">
        <f t="shared" si="13"/>
        <v>15558675</v>
      </c>
      <c r="R27" s="11">
        <f t="shared" si="13"/>
        <v>10013451</v>
      </c>
      <c r="S27" s="11">
        <f t="shared" si="13"/>
        <v>1407527</v>
      </c>
      <c r="T27" s="11">
        <f t="shared" si="13"/>
        <v>1269647</v>
      </c>
      <c r="U27" s="11">
        <f t="shared" si="13"/>
        <v>314077388</v>
      </c>
      <c r="V27" s="11">
        <f t="shared" si="13"/>
        <v>286586321</v>
      </c>
      <c r="W27" s="11">
        <f t="shared" si="13"/>
        <v>0</v>
      </c>
      <c r="X27" s="11">
        <f t="shared" si="13"/>
        <v>26695989</v>
      </c>
      <c r="Y27" s="11">
        <f t="shared" si="13"/>
        <v>314077388</v>
      </c>
      <c r="Z27" s="11">
        <f t="shared" si="13"/>
        <v>313282310</v>
      </c>
      <c r="AA27" s="13"/>
    </row>
    <row r="28" spans="1:27" ht="31" x14ac:dyDescent="0.35">
      <c r="A28" s="40" t="s">
        <v>33</v>
      </c>
      <c r="B28" s="36" t="s">
        <v>82</v>
      </c>
      <c r="C28" s="11">
        <f>SUM(C29+C31)</f>
        <v>88631440</v>
      </c>
      <c r="D28" s="11">
        <f t="shared" ref="D28:Z28" si="14">SUM(D29+D31)</f>
        <v>84021133</v>
      </c>
      <c r="E28" s="11">
        <f t="shared" si="14"/>
        <v>16975408</v>
      </c>
      <c r="F28" s="11">
        <f t="shared" si="14"/>
        <v>15822487</v>
      </c>
      <c r="G28" s="11">
        <f t="shared" si="14"/>
        <v>4574296</v>
      </c>
      <c r="H28" s="11">
        <f t="shared" si="14"/>
        <v>4138772</v>
      </c>
      <c r="I28" s="11">
        <f t="shared" si="14"/>
        <v>3998491</v>
      </c>
      <c r="J28" s="11">
        <f t="shared" si="14"/>
        <v>3661045</v>
      </c>
      <c r="K28" s="11">
        <f t="shared" si="14"/>
        <v>6341096</v>
      </c>
      <c r="L28" s="11">
        <f t="shared" si="14"/>
        <v>2386906</v>
      </c>
      <c r="M28" s="11">
        <f t="shared" si="14"/>
        <v>747197</v>
      </c>
      <c r="N28" s="11">
        <f t="shared" si="14"/>
        <v>639360</v>
      </c>
      <c r="O28" s="11">
        <f t="shared" si="14"/>
        <v>457604</v>
      </c>
      <c r="P28" s="11">
        <f t="shared" si="14"/>
        <v>288904</v>
      </c>
      <c r="Q28" s="11">
        <f t="shared" si="14"/>
        <v>6330928</v>
      </c>
      <c r="R28" s="11">
        <f t="shared" si="14"/>
        <v>3376825</v>
      </c>
      <c r="S28" s="11">
        <f t="shared" si="14"/>
        <v>905582</v>
      </c>
      <c r="T28" s="11">
        <f t="shared" si="14"/>
        <v>870993</v>
      </c>
      <c r="U28" s="11">
        <f t="shared" si="14"/>
        <v>128962042</v>
      </c>
      <c r="V28" s="11">
        <f t="shared" si="14"/>
        <v>115206425</v>
      </c>
      <c r="W28" s="11">
        <f t="shared" si="14"/>
        <v>0</v>
      </c>
      <c r="X28" s="11">
        <f t="shared" si="14"/>
        <v>7733661</v>
      </c>
      <c r="Y28" s="11">
        <f t="shared" si="14"/>
        <v>128962042</v>
      </c>
      <c r="Z28" s="11">
        <f t="shared" si="14"/>
        <v>122940086</v>
      </c>
      <c r="AA28" s="13"/>
    </row>
    <row r="29" spans="1:27" x14ac:dyDescent="0.35">
      <c r="A29" s="40" t="s">
        <v>34</v>
      </c>
      <c r="B29" s="32" t="s">
        <v>35</v>
      </c>
      <c r="C29" s="11">
        <v>84452452</v>
      </c>
      <c r="D29" s="11">
        <v>79991565</v>
      </c>
      <c r="E29" s="11">
        <v>14282809</v>
      </c>
      <c r="F29" s="11">
        <v>13168058</v>
      </c>
      <c r="G29" s="11">
        <v>4113142</v>
      </c>
      <c r="H29" s="11">
        <v>3684047</v>
      </c>
      <c r="I29" s="11">
        <v>3371292</v>
      </c>
      <c r="J29" s="11">
        <v>3057838</v>
      </c>
      <c r="K29" s="11">
        <v>5572145</v>
      </c>
      <c r="L29" s="11">
        <v>1814604</v>
      </c>
      <c r="M29" s="11">
        <v>680563</v>
      </c>
      <c r="N29" s="11">
        <v>573095</v>
      </c>
      <c r="O29" s="11">
        <v>399668</v>
      </c>
      <c r="P29" s="11">
        <v>233040</v>
      </c>
      <c r="Q29" s="11">
        <v>5654007</v>
      </c>
      <c r="R29" s="11">
        <v>2831677</v>
      </c>
      <c r="S29" s="11">
        <v>633348</v>
      </c>
      <c r="T29" s="11">
        <v>616588</v>
      </c>
      <c r="U29" s="11">
        <f t="shared" ref="U29:U43" si="15">SUM(C29+E29+G29+I29+K29+M29+O29+Q29+S29)</f>
        <v>119159426</v>
      </c>
      <c r="V29" s="11">
        <f t="shared" ref="V29:V43" si="16">SUM(D29+F29+H29+J29+L29+N29+P29+R29+T29)</f>
        <v>105970512</v>
      </c>
      <c r="W29" s="37"/>
      <c r="X29" s="41">
        <v>5092710</v>
      </c>
      <c r="Y29" s="33">
        <f t="shared" si="6"/>
        <v>119159426</v>
      </c>
      <c r="Z29" s="33">
        <f t="shared" si="7"/>
        <v>111063222</v>
      </c>
      <c r="AA29" s="13"/>
    </row>
    <row r="30" spans="1:27" ht="46.5" x14ac:dyDescent="0.35">
      <c r="A30" s="42"/>
      <c r="B30" s="43" t="s">
        <v>36</v>
      </c>
      <c r="C30" s="11">
        <v>44207121</v>
      </c>
      <c r="D30" s="11">
        <v>44207121</v>
      </c>
      <c r="E30" s="11">
        <v>3298270</v>
      </c>
      <c r="F30" s="11">
        <v>3298270</v>
      </c>
      <c r="G30" s="11">
        <v>273418</v>
      </c>
      <c r="H30" s="11">
        <v>273418</v>
      </c>
      <c r="I30" s="11">
        <v>111922</v>
      </c>
      <c r="J30" s="11">
        <v>111922</v>
      </c>
      <c r="K30" s="11">
        <v>1241486</v>
      </c>
      <c r="L30" s="11">
        <v>1241486</v>
      </c>
      <c r="M30" s="11">
        <v>0</v>
      </c>
      <c r="N30" s="11">
        <v>0</v>
      </c>
      <c r="O30" s="11">
        <v>68999</v>
      </c>
      <c r="P30" s="11">
        <v>68999</v>
      </c>
      <c r="Q30" s="11">
        <v>797263</v>
      </c>
      <c r="R30" s="11">
        <v>797263</v>
      </c>
      <c r="S30" s="11">
        <v>2284</v>
      </c>
      <c r="T30" s="11">
        <v>2284</v>
      </c>
      <c r="U30" s="11">
        <f t="shared" si="15"/>
        <v>50000763</v>
      </c>
      <c r="V30" s="11">
        <f t="shared" si="16"/>
        <v>50000763</v>
      </c>
      <c r="W30" s="37"/>
      <c r="X30" s="41">
        <v>56856</v>
      </c>
      <c r="Y30" s="33">
        <f t="shared" si="6"/>
        <v>50000763</v>
      </c>
      <c r="Z30" s="33">
        <f t="shared" si="7"/>
        <v>50057619</v>
      </c>
      <c r="AA30" s="13"/>
    </row>
    <row r="31" spans="1:27" ht="31" x14ac:dyDescent="0.35">
      <c r="A31" s="40" t="s">
        <v>37</v>
      </c>
      <c r="B31" s="32" t="s">
        <v>38</v>
      </c>
      <c r="C31" s="11">
        <v>4178988</v>
      </c>
      <c r="D31" s="11">
        <v>4029568</v>
      </c>
      <c r="E31" s="11">
        <v>2692599</v>
      </c>
      <c r="F31" s="11">
        <v>2654429</v>
      </c>
      <c r="G31" s="11">
        <v>461154</v>
      </c>
      <c r="H31" s="11">
        <v>454725</v>
      </c>
      <c r="I31" s="11">
        <v>627199</v>
      </c>
      <c r="J31" s="11">
        <v>603207</v>
      </c>
      <c r="K31" s="11">
        <v>768951</v>
      </c>
      <c r="L31" s="11">
        <v>572302</v>
      </c>
      <c r="M31" s="11">
        <v>66634</v>
      </c>
      <c r="N31" s="11">
        <v>66265</v>
      </c>
      <c r="O31" s="11">
        <v>57936</v>
      </c>
      <c r="P31" s="11">
        <v>55864</v>
      </c>
      <c r="Q31" s="11">
        <v>676921</v>
      </c>
      <c r="R31" s="11">
        <v>545148</v>
      </c>
      <c r="S31" s="11">
        <v>272234</v>
      </c>
      <c r="T31" s="11">
        <v>254405</v>
      </c>
      <c r="U31" s="11">
        <f t="shared" si="15"/>
        <v>9802616</v>
      </c>
      <c r="V31" s="11">
        <f t="shared" si="16"/>
        <v>9235913</v>
      </c>
      <c r="W31" s="37"/>
      <c r="X31" s="41">
        <v>2640951</v>
      </c>
      <c r="Y31" s="33">
        <f t="shared" si="6"/>
        <v>9802616</v>
      </c>
      <c r="Z31" s="33">
        <f t="shared" si="7"/>
        <v>11876864</v>
      </c>
      <c r="AA31" s="13"/>
    </row>
    <row r="32" spans="1:27" ht="31" x14ac:dyDescent="0.35">
      <c r="A32" s="40" t="s">
        <v>39</v>
      </c>
      <c r="B32" s="44" t="s">
        <v>83</v>
      </c>
      <c r="C32" s="11">
        <v>92880399</v>
      </c>
      <c r="D32" s="11">
        <v>88040074</v>
      </c>
      <c r="E32" s="11">
        <v>38650350</v>
      </c>
      <c r="F32" s="11">
        <v>38045687</v>
      </c>
      <c r="G32" s="11">
        <v>10454372</v>
      </c>
      <c r="H32" s="11">
        <v>9575394</v>
      </c>
      <c r="I32" s="11">
        <v>6041973</v>
      </c>
      <c r="J32" s="11">
        <v>6093578</v>
      </c>
      <c r="K32" s="11">
        <v>10735301</v>
      </c>
      <c r="L32" s="11">
        <v>7853159</v>
      </c>
      <c r="M32" s="11">
        <v>640851</v>
      </c>
      <c r="N32" s="11">
        <v>616837</v>
      </c>
      <c r="O32" s="11">
        <v>492935</v>
      </c>
      <c r="P32" s="11">
        <v>487586</v>
      </c>
      <c r="Q32" s="11">
        <v>5147370</v>
      </c>
      <c r="R32" s="11">
        <v>3757505</v>
      </c>
      <c r="S32" s="11">
        <v>437321</v>
      </c>
      <c r="T32" s="11">
        <v>334781</v>
      </c>
      <c r="U32" s="11">
        <f t="shared" si="15"/>
        <v>165480872</v>
      </c>
      <c r="V32" s="11">
        <f t="shared" si="16"/>
        <v>154804601</v>
      </c>
      <c r="W32" s="33"/>
      <c r="X32" s="41">
        <v>8621639</v>
      </c>
      <c r="Y32" s="33">
        <f t="shared" si="6"/>
        <v>165480872</v>
      </c>
      <c r="Z32" s="33">
        <f t="shared" si="7"/>
        <v>163426240</v>
      </c>
      <c r="AA32" s="13"/>
    </row>
    <row r="33" spans="1:27" ht="31" x14ac:dyDescent="0.35">
      <c r="A33" s="40"/>
      <c r="B33" s="36" t="s">
        <v>40</v>
      </c>
      <c r="C33" s="11">
        <v>12069429</v>
      </c>
      <c r="D33" s="11">
        <v>12069429</v>
      </c>
      <c r="E33" s="11">
        <v>7123261</v>
      </c>
      <c r="F33" s="11">
        <v>7123261</v>
      </c>
      <c r="G33" s="11">
        <v>2522507</v>
      </c>
      <c r="H33" s="11">
        <v>2522507</v>
      </c>
      <c r="I33" s="11">
        <v>721257</v>
      </c>
      <c r="J33" s="11">
        <v>721257</v>
      </c>
      <c r="K33" s="11">
        <v>911391</v>
      </c>
      <c r="L33" s="11">
        <v>911391</v>
      </c>
      <c r="M33" s="11">
        <v>0</v>
      </c>
      <c r="N33" s="11">
        <v>0</v>
      </c>
      <c r="O33" s="11">
        <v>2376</v>
      </c>
      <c r="P33" s="11">
        <v>2376</v>
      </c>
      <c r="Q33" s="11">
        <v>80924</v>
      </c>
      <c r="R33" s="11">
        <v>80924</v>
      </c>
      <c r="S33" s="11">
        <v>0</v>
      </c>
      <c r="T33" s="11">
        <v>0</v>
      </c>
      <c r="U33" s="11">
        <f t="shared" si="15"/>
        <v>23431145</v>
      </c>
      <c r="V33" s="11">
        <f t="shared" si="16"/>
        <v>23431145</v>
      </c>
      <c r="W33" s="37"/>
      <c r="X33" s="41">
        <v>0</v>
      </c>
      <c r="Y33" s="33">
        <f t="shared" si="6"/>
        <v>23431145</v>
      </c>
      <c r="Z33" s="33">
        <f t="shared" si="7"/>
        <v>23431145</v>
      </c>
      <c r="AA33" s="13"/>
    </row>
    <row r="34" spans="1:27" ht="46.5" x14ac:dyDescent="0.35">
      <c r="A34" s="40" t="s">
        <v>41</v>
      </c>
      <c r="B34" s="45" t="s">
        <v>84</v>
      </c>
      <c r="C34" s="11">
        <v>8078346</v>
      </c>
      <c r="D34" s="11">
        <v>7538433</v>
      </c>
      <c r="E34" s="11">
        <v>1783750</v>
      </c>
      <c r="F34" s="11">
        <v>1695722</v>
      </c>
      <c r="G34" s="11">
        <v>1437356</v>
      </c>
      <c r="H34" s="11">
        <v>1365231</v>
      </c>
      <c r="I34" s="11">
        <v>1501772</v>
      </c>
      <c r="J34" s="11">
        <v>1303137</v>
      </c>
      <c r="K34" s="11">
        <v>2542316</v>
      </c>
      <c r="L34" s="11">
        <v>1628118</v>
      </c>
      <c r="M34" s="11">
        <v>0</v>
      </c>
      <c r="N34" s="11">
        <v>0</v>
      </c>
      <c r="O34" s="11">
        <v>145933</v>
      </c>
      <c r="P34" s="11">
        <v>101660</v>
      </c>
      <c r="Q34" s="11">
        <v>4080377</v>
      </c>
      <c r="R34" s="11">
        <v>2879121</v>
      </c>
      <c r="S34" s="11">
        <v>64624</v>
      </c>
      <c r="T34" s="11">
        <v>63873</v>
      </c>
      <c r="U34" s="11">
        <f t="shared" si="15"/>
        <v>19634474</v>
      </c>
      <c r="V34" s="11">
        <f t="shared" si="16"/>
        <v>16575295</v>
      </c>
      <c r="W34" s="33"/>
      <c r="X34" s="41">
        <v>10340689</v>
      </c>
      <c r="Y34" s="33">
        <f t="shared" si="6"/>
        <v>19634474</v>
      </c>
      <c r="Z34" s="33">
        <f t="shared" si="7"/>
        <v>26915984</v>
      </c>
      <c r="AA34" s="13"/>
    </row>
    <row r="35" spans="1:27" x14ac:dyDescent="0.35">
      <c r="A35" s="40" t="s">
        <v>42</v>
      </c>
      <c r="B35" s="32" t="s">
        <v>43</v>
      </c>
      <c r="C35" s="11">
        <v>4898076</v>
      </c>
      <c r="D35" s="11">
        <v>4781650</v>
      </c>
      <c r="E35" s="11">
        <v>7512616</v>
      </c>
      <c r="F35" s="11">
        <v>6825891</v>
      </c>
      <c r="G35" s="11">
        <v>2467386</v>
      </c>
      <c r="H35" s="11">
        <v>2361632</v>
      </c>
      <c r="I35" s="11">
        <v>3314046</v>
      </c>
      <c r="J35" s="11">
        <v>3228598</v>
      </c>
      <c r="K35" s="11">
        <v>441156</v>
      </c>
      <c r="L35" s="11">
        <v>428157</v>
      </c>
      <c r="M35" s="11">
        <v>0</v>
      </c>
      <c r="N35" s="11">
        <v>0</v>
      </c>
      <c r="O35" s="11">
        <v>220265</v>
      </c>
      <c r="P35" s="11">
        <v>220264</v>
      </c>
      <c r="Q35" s="11">
        <v>3222001</v>
      </c>
      <c r="R35" s="11">
        <v>2591546</v>
      </c>
      <c r="S35" s="11">
        <v>1901054</v>
      </c>
      <c r="T35" s="11">
        <v>1883798</v>
      </c>
      <c r="U35" s="11">
        <f t="shared" si="15"/>
        <v>23976600</v>
      </c>
      <c r="V35" s="11">
        <f t="shared" si="16"/>
        <v>22321536</v>
      </c>
      <c r="W35" s="33"/>
      <c r="X35" s="41">
        <v>4862736</v>
      </c>
      <c r="Y35" s="33">
        <f t="shared" si="6"/>
        <v>23976600</v>
      </c>
      <c r="Z35" s="33">
        <f t="shared" si="7"/>
        <v>27184272</v>
      </c>
      <c r="AA35" s="13"/>
    </row>
    <row r="36" spans="1:27" x14ac:dyDescent="0.35">
      <c r="A36" s="40" t="s">
        <v>44</v>
      </c>
      <c r="B36" s="32" t="s">
        <v>85</v>
      </c>
      <c r="C36" s="11">
        <v>15694916</v>
      </c>
      <c r="D36" s="11">
        <v>15010485</v>
      </c>
      <c r="E36" s="11">
        <v>12080646</v>
      </c>
      <c r="F36" s="11">
        <v>11552566</v>
      </c>
      <c r="G36" s="11">
        <v>4797474</v>
      </c>
      <c r="H36" s="11">
        <v>4573899</v>
      </c>
      <c r="I36" s="11">
        <v>3716994</v>
      </c>
      <c r="J36" s="11">
        <v>3509319</v>
      </c>
      <c r="K36" s="11">
        <v>3618358</v>
      </c>
      <c r="L36" s="11">
        <v>3355502</v>
      </c>
      <c r="M36" s="11">
        <v>2373675</v>
      </c>
      <c r="N36" s="11">
        <v>2341232</v>
      </c>
      <c r="O36" s="11">
        <v>490697</v>
      </c>
      <c r="P36" s="11">
        <v>483803</v>
      </c>
      <c r="Q36" s="11">
        <v>6167248</v>
      </c>
      <c r="R36" s="11">
        <v>5038672</v>
      </c>
      <c r="S36" s="11">
        <v>948657</v>
      </c>
      <c r="T36" s="11">
        <v>939567</v>
      </c>
      <c r="U36" s="11">
        <f t="shared" si="15"/>
        <v>49888665</v>
      </c>
      <c r="V36" s="11">
        <f t="shared" si="16"/>
        <v>46805045</v>
      </c>
      <c r="W36" s="33"/>
      <c r="X36" s="41">
        <v>11152641</v>
      </c>
      <c r="Y36" s="33">
        <f t="shared" si="6"/>
        <v>49888665</v>
      </c>
      <c r="Z36" s="33">
        <f t="shared" si="7"/>
        <v>57957686</v>
      </c>
      <c r="AA36" s="13"/>
    </row>
    <row r="37" spans="1:27" x14ac:dyDescent="0.35">
      <c r="A37" s="40" t="s">
        <v>45</v>
      </c>
      <c r="B37" s="32" t="s">
        <v>46</v>
      </c>
      <c r="C37" s="11">
        <v>13650585</v>
      </c>
      <c r="D37" s="11">
        <v>13378413</v>
      </c>
      <c r="E37" s="11">
        <v>9206099</v>
      </c>
      <c r="F37" s="11">
        <v>8180030</v>
      </c>
      <c r="G37" s="11">
        <v>2564240</v>
      </c>
      <c r="H37" s="11">
        <v>2037437</v>
      </c>
      <c r="I37" s="11">
        <v>3056119</v>
      </c>
      <c r="J37" s="11">
        <v>2337939</v>
      </c>
      <c r="K37" s="11">
        <v>5956469</v>
      </c>
      <c r="L37" s="11">
        <v>2752996</v>
      </c>
      <c r="M37" s="11">
        <v>1209960</v>
      </c>
      <c r="N37" s="11">
        <v>1201717</v>
      </c>
      <c r="O37" s="11">
        <v>179482</v>
      </c>
      <c r="P37" s="11">
        <v>174167</v>
      </c>
      <c r="Q37" s="11">
        <v>3368330</v>
      </c>
      <c r="R37" s="11">
        <v>1884440</v>
      </c>
      <c r="S37" s="11">
        <v>248965</v>
      </c>
      <c r="T37" s="11">
        <v>226505</v>
      </c>
      <c r="U37" s="11">
        <f t="shared" si="15"/>
        <v>39440249</v>
      </c>
      <c r="V37" s="11">
        <f t="shared" si="16"/>
        <v>32173644</v>
      </c>
      <c r="W37" s="33"/>
      <c r="X37" s="41">
        <v>6035931</v>
      </c>
      <c r="Y37" s="33">
        <f t="shared" si="6"/>
        <v>39440249</v>
      </c>
      <c r="Z37" s="33">
        <f t="shared" si="7"/>
        <v>38209575</v>
      </c>
      <c r="AA37" s="13"/>
    </row>
    <row r="38" spans="1:27" x14ac:dyDescent="0.35">
      <c r="A38" s="40" t="s">
        <v>47</v>
      </c>
      <c r="B38" s="32" t="s">
        <v>93</v>
      </c>
      <c r="C38" s="11">
        <v>38674075</v>
      </c>
      <c r="D38" s="11">
        <v>12023751</v>
      </c>
      <c r="E38" s="11">
        <v>18197895</v>
      </c>
      <c r="F38" s="11">
        <v>9135527</v>
      </c>
      <c r="G38" s="11">
        <v>7051469</v>
      </c>
      <c r="H38" s="11">
        <v>1762950</v>
      </c>
      <c r="I38" s="11">
        <v>5239142</v>
      </c>
      <c r="J38" s="11">
        <v>2373666</v>
      </c>
      <c r="K38" s="11">
        <v>6841288</v>
      </c>
      <c r="L38" s="11">
        <v>2877815</v>
      </c>
      <c r="M38" s="11">
        <v>3739898</v>
      </c>
      <c r="N38" s="11">
        <v>2990757</v>
      </c>
      <c r="O38" s="11">
        <v>442237</v>
      </c>
      <c r="P38" s="11">
        <v>136846</v>
      </c>
      <c r="Q38" s="11">
        <v>5942570</v>
      </c>
      <c r="R38" s="11">
        <v>2523051</v>
      </c>
      <c r="S38" s="11">
        <v>691586</v>
      </c>
      <c r="T38" s="11">
        <v>322144</v>
      </c>
      <c r="U38" s="11">
        <f t="shared" si="15"/>
        <v>86820160</v>
      </c>
      <c r="V38" s="11">
        <f t="shared" si="16"/>
        <v>34146507</v>
      </c>
      <c r="W38" s="33"/>
      <c r="X38" s="41">
        <v>14227736</v>
      </c>
      <c r="Y38" s="33">
        <f t="shared" si="6"/>
        <v>86820160</v>
      </c>
      <c r="Z38" s="33">
        <f t="shared" si="7"/>
        <v>48374243</v>
      </c>
      <c r="AA38" s="13"/>
    </row>
    <row r="39" spans="1:27" x14ac:dyDescent="0.35">
      <c r="A39" s="40"/>
      <c r="B39" s="43" t="s">
        <v>94</v>
      </c>
      <c r="C39" s="11">
        <v>28551882</v>
      </c>
      <c r="D39" s="11">
        <v>7352471</v>
      </c>
      <c r="E39" s="11">
        <v>11032660</v>
      </c>
      <c r="F39" s="11">
        <v>5622024</v>
      </c>
      <c r="G39" s="11">
        <v>4095301</v>
      </c>
      <c r="H39" s="11">
        <v>1254249</v>
      </c>
      <c r="I39" s="11">
        <v>5802146</v>
      </c>
      <c r="J39" s="11">
        <v>2068640</v>
      </c>
      <c r="K39" s="11">
        <v>3628125</v>
      </c>
      <c r="L39" s="11">
        <v>1854885</v>
      </c>
      <c r="M39" s="11">
        <v>1291848</v>
      </c>
      <c r="N39" s="11">
        <v>919919</v>
      </c>
      <c r="O39" s="11">
        <v>168208</v>
      </c>
      <c r="P39" s="11">
        <v>75834</v>
      </c>
      <c r="Q39" s="11">
        <v>3046148</v>
      </c>
      <c r="R39" s="11">
        <v>1771956</v>
      </c>
      <c r="S39" s="11">
        <v>229522</v>
      </c>
      <c r="T39" s="11">
        <v>80874</v>
      </c>
      <c r="U39" s="11">
        <f t="shared" si="15"/>
        <v>57845840</v>
      </c>
      <c r="V39" s="11">
        <f t="shared" si="16"/>
        <v>21000852</v>
      </c>
      <c r="W39" s="37"/>
      <c r="X39" s="41">
        <v>2502716</v>
      </c>
      <c r="Y39" s="33">
        <f t="shared" si="6"/>
        <v>57845840</v>
      </c>
      <c r="Z39" s="33">
        <f t="shared" si="7"/>
        <v>23503568</v>
      </c>
      <c r="AA39" s="13"/>
    </row>
    <row r="40" spans="1:27" x14ac:dyDescent="0.35">
      <c r="A40" s="40" t="s">
        <v>48</v>
      </c>
      <c r="B40" s="32" t="s">
        <v>49</v>
      </c>
      <c r="C40" s="11">
        <v>6865741</v>
      </c>
      <c r="D40" s="11">
        <v>6602770</v>
      </c>
      <c r="E40" s="11">
        <v>2089336</v>
      </c>
      <c r="F40" s="11">
        <v>1595828</v>
      </c>
      <c r="G40" s="11">
        <v>465538</v>
      </c>
      <c r="H40" s="11">
        <v>427187</v>
      </c>
      <c r="I40" s="11">
        <v>62946</v>
      </c>
      <c r="J40" s="11">
        <v>56961</v>
      </c>
      <c r="K40" s="11">
        <v>388915</v>
      </c>
      <c r="L40" s="11">
        <v>317543</v>
      </c>
      <c r="M40" s="11">
        <v>0</v>
      </c>
      <c r="N40" s="11">
        <v>0</v>
      </c>
      <c r="O40" s="11">
        <v>544</v>
      </c>
      <c r="P40" s="11">
        <v>544</v>
      </c>
      <c r="Q40" s="11">
        <v>39178</v>
      </c>
      <c r="R40" s="11">
        <v>36926</v>
      </c>
      <c r="S40" s="11">
        <v>43106</v>
      </c>
      <c r="T40" s="11">
        <v>43123</v>
      </c>
      <c r="U40" s="11">
        <f t="shared" si="15"/>
        <v>9955304</v>
      </c>
      <c r="V40" s="11">
        <f t="shared" si="16"/>
        <v>9080882</v>
      </c>
      <c r="W40" s="33"/>
      <c r="X40" s="41">
        <v>5384807.9950485434</v>
      </c>
      <c r="Y40" s="33">
        <f t="shared" si="6"/>
        <v>9955304</v>
      </c>
      <c r="Z40" s="33">
        <f t="shared" si="7"/>
        <v>14465689.995048543</v>
      </c>
      <c r="AA40" s="13"/>
    </row>
    <row r="41" spans="1:27" x14ac:dyDescent="0.35">
      <c r="A41" s="40" t="s">
        <v>50</v>
      </c>
      <c r="B41" s="32" t="s">
        <v>51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/>
      <c r="P41" s="11"/>
      <c r="Q41" s="11">
        <v>0</v>
      </c>
      <c r="R41" s="11">
        <v>0</v>
      </c>
      <c r="S41" s="11">
        <v>0</v>
      </c>
      <c r="T41" s="11">
        <v>0</v>
      </c>
      <c r="U41" s="11">
        <f t="shared" si="15"/>
        <v>0</v>
      </c>
      <c r="V41" s="11">
        <f t="shared" si="16"/>
        <v>0</v>
      </c>
      <c r="W41" s="33"/>
      <c r="X41" s="41">
        <v>0</v>
      </c>
      <c r="Y41" s="33">
        <f t="shared" si="6"/>
        <v>0</v>
      </c>
      <c r="Z41" s="33">
        <f t="shared" si="7"/>
        <v>0</v>
      </c>
      <c r="AA41" s="13"/>
    </row>
    <row r="42" spans="1:27" x14ac:dyDescent="0.35">
      <c r="A42" s="40" t="s">
        <v>52</v>
      </c>
      <c r="B42" s="32" t="s">
        <v>53</v>
      </c>
      <c r="C42" s="11">
        <v>22469977</v>
      </c>
      <c r="D42" s="11">
        <v>18763131</v>
      </c>
      <c r="E42" s="11">
        <v>32232561</v>
      </c>
      <c r="F42" s="11">
        <v>25805595</v>
      </c>
      <c r="G42" s="11">
        <v>8449115</v>
      </c>
      <c r="H42" s="11">
        <v>7196180</v>
      </c>
      <c r="I42" s="11">
        <v>7066147</v>
      </c>
      <c r="J42" s="11">
        <v>5695085</v>
      </c>
      <c r="K42" s="11">
        <v>11022361</v>
      </c>
      <c r="L42" s="11">
        <v>7237836</v>
      </c>
      <c r="M42" s="11">
        <v>16904348</v>
      </c>
      <c r="N42" s="11">
        <v>13977932</v>
      </c>
      <c r="O42" s="11">
        <v>880637</v>
      </c>
      <c r="P42" s="11">
        <v>724580</v>
      </c>
      <c r="Q42" s="11">
        <v>14113495</v>
      </c>
      <c r="R42" s="11">
        <v>8763271</v>
      </c>
      <c r="S42" s="11">
        <v>2235071</v>
      </c>
      <c r="T42" s="11">
        <v>1889584</v>
      </c>
      <c r="U42" s="11">
        <f t="shared" si="15"/>
        <v>115373712</v>
      </c>
      <c r="V42" s="11">
        <f t="shared" si="16"/>
        <v>90053194</v>
      </c>
      <c r="W42" s="33"/>
      <c r="X42" s="41">
        <v>39219214</v>
      </c>
      <c r="Y42" s="33">
        <f t="shared" si="6"/>
        <v>115373712</v>
      </c>
      <c r="Z42" s="33">
        <f t="shared" si="7"/>
        <v>129272408</v>
      </c>
      <c r="AA42" s="13"/>
    </row>
    <row r="43" spans="1:27" ht="31" x14ac:dyDescent="0.35">
      <c r="A43" s="40" t="s">
        <v>54</v>
      </c>
      <c r="B43" s="32" t="s">
        <v>55</v>
      </c>
      <c r="C43" s="11">
        <v>1915527</v>
      </c>
      <c r="D43" s="11">
        <v>1915527</v>
      </c>
      <c r="E43" s="11">
        <v>0</v>
      </c>
      <c r="F43" s="11">
        <v>0</v>
      </c>
      <c r="G43" s="11">
        <v>-37167</v>
      </c>
      <c r="H43" s="11">
        <v>-8251</v>
      </c>
      <c r="I43" s="11">
        <v>486548</v>
      </c>
      <c r="J43" s="11">
        <v>467508</v>
      </c>
      <c r="K43" s="11">
        <v>-175549</v>
      </c>
      <c r="L43" s="11">
        <v>0</v>
      </c>
      <c r="M43" s="11">
        <v>0</v>
      </c>
      <c r="N43" s="11">
        <v>0</v>
      </c>
      <c r="O43" s="11"/>
      <c r="P43" s="11"/>
      <c r="Q43" s="11">
        <v>592337</v>
      </c>
      <c r="R43" s="11">
        <v>433671</v>
      </c>
      <c r="S43" s="11">
        <v>0</v>
      </c>
      <c r="T43" s="11">
        <v>0</v>
      </c>
      <c r="U43" s="11">
        <f t="shared" si="15"/>
        <v>2781696</v>
      </c>
      <c r="V43" s="11">
        <f t="shared" si="16"/>
        <v>2808455</v>
      </c>
      <c r="W43" s="33"/>
      <c r="X43" s="41">
        <v>86277</v>
      </c>
      <c r="Y43" s="33">
        <f t="shared" si="6"/>
        <v>2781696</v>
      </c>
      <c r="Z43" s="33">
        <f t="shared" si="7"/>
        <v>2894732</v>
      </c>
      <c r="AA43" s="13"/>
    </row>
    <row r="44" spans="1:27" s="30" customFormat="1" ht="16.25" customHeight="1" x14ac:dyDescent="0.3">
      <c r="A44" s="25" t="s">
        <v>86</v>
      </c>
      <c r="B44" s="46" t="s">
        <v>56</v>
      </c>
      <c r="C44" s="10">
        <f>SUM(C12-C20)</f>
        <v>11421807</v>
      </c>
      <c r="D44" s="10">
        <f t="shared" ref="D44:Z44" si="17">SUM(D12-D20)</f>
        <v>5746065</v>
      </c>
      <c r="E44" s="10">
        <f t="shared" si="17"/>
        <v>5523900</v>
      </c>
      <c r="F44" s="10">
        <f t="shared" si="17"/>
        <v>2222293</v>
      </c>
      <c r="G44" s="10">
        <f t="shared" si="17"/>
        <v>5070490</v>
      </c>
      <c r="H44" s="10">
        <f t="shared" si="17"/>
        <v>5443360</v>
      </c>
      <c r="I44" s="10">
        <f t="shared" si="17"/>
        <v>3495782</v>
      </c>
      <c r="J44" s="10">
        <f t="shared" si="17"/>
        <v>2462181</v>
      </c>
      <c r="K44" s="10">
        <f t="shared" si="17"/>
        <v>7356055</v>
      </c>
      <c r="L44" s="10">
        <f t="shared" si="17"/>
        <v>5225301</v>
      </c>
      <c r="M44" s="10">
        <f t="shared" si="17"/>
        <v>-7271386</v>
      </c>
      <c r="N44" s="10">
        <f t="shared" si="17"/>
        <v>-8160676</v>
      </c>
      <c r="O44" s="10">
        <f t="shared" si="17"/>
        <v>-174234</v>
      </c>
      <c r="P44" s="10">
        <f t="shared" si="17"/>
        <v>-511749</v>
      </c>
      <c r="Q44" s="10">
        <f t="shared" si="17"/>
        <v>1841787</v>
      </c>
      <c r="R44" s="10">
        <f t="shared" si="17"/>
        <v>195795</v>
      </c>
      <c r="S44" s="10">
        <f t="shared" si="17"/>
        <v>994227</v>
      </c>
      <c r="T44" s="10">
        <f t="shared" si="17"/>
        <v>723189</v>
      </c>
      <c r="U44" s="10">
        <f t="shared" si="17"/>
        <v>28258428</v>
      </c>
      <c r="V44" s="10">
        <f t="shared" si="17"/>
        <v>13345759</v>
      </c>
      <c r="W44" s="10">
        <f t="shared" si="17"/>
        <v>0</v>
      </c>
      <c r="X44" s="10">
        <f t="shared" si="17"/>
        <v>39700346.004951477</v>
      </c>
      <c r="Y44" s="10">
        <f t="shared" si="17"/>
        <v>28258428</v>
      </c>
      <c r="Z44" s="10">
        <f t="shared" si="17"/>
        <v>53046105.004951477</v>
      </c>
      <c r="AA44" s="29"/>
    </row>
    <row r="45" spans="1:27" s="30" customFormat="1" x14ac:dyDescent="0.3">
      <c r="A45" s="25">
        <v>4</v>
      </c>
      <c r="B45" s="46" t="s">
        <v>101</v>
      </c>
      <c r="C45" s="10">
        <v>16592191</v>
      </c>
      <c r="D45" s="10">
        <v>3907563.9200000018</v>
      </c>
      <c r="E45" s="10">
        <v>15149909</v>
      </c>
      <c r="F45" s="10">
        <v>16253055</v>
      </c>
      <c r="G45" s="10">
        <v>11589941</v>
      </c>
      <c r="H45" s="10">
        <v>10125086</v>
      </c>
      <c r="I45" s="10">
        <v>5693642</v>
      </c>
      <c r="J45" s="10">
        <v>6246095</v>
      </c>
      <c r="K45" s="10">
        <v>7892192</v>
      </c>
      <c r="L45" s="10">
        <v>5395923</v>
      </c>
      <c r="M45" s="10">
        <v>13758</v>
      </c>
      <c r="N45" s="10">
        <v>7786</v>
      </c>
      <c r="O45" s="10"/>
      <c r="P45" s="10"/>
      <c r="Q45" s="10">
        <v>4823292</v>
      </c>
      <c r="R45" s="10">
        <v>2016533</v>
      </c>
      <c r="S45" s="10">
        <v>5872632</v>
      </c>
      <c r="T45" s="10">
        <v>4662072</v>
      </c>
      <c r="U45" s="11">
        <f t="shared" ref="U45:U46" si="18">SUM(C45+E45+G45+I45+K45+M45+O45+Q45+S45)</f>
        <v>67627557</v>
      </c>
      <c r="V45" s="11">
        <f t="shared" ref="V45:V46" si="19">SUM(D45+F45+H45+J45+L45+N45+P45+R45+T45)</f>
        <v>48614113.920000002</v>
      </c>
      <c r="W45" s="27"/>
      <c r="X45" s="28">
        <v>30422570</v>
      </c>
      <c r="Y45" s="27">
        <f t="shared" ref="Y45:Y46" si="20">SUM(U45+W45)</f>
        <v>67627557</v>
      </c>
      <c r="Z45" s="27">
        <f t="shared" si="7"/>
        <v>79036683.920000002</v>
      </c>
      <c r="AA45" s="29"/>
    </row>
    <row r="46" spans="1:27" s="30" customFormat="1" x14ac:dyDescent="0.3">
      <c r="A46" s="25">
        <v>5</v>
      </c>
      <c r="B46" s="46" t="s">
        <v>102</v>
      </c>
      <c r="C46" s="10">
        <v>169165293</v>
      </c>
      <c r="D46" s="10">
        <v>124575900</v>
      </c>
      <c r="E46" s="10">
        <v>139526270</v>
      </c>
      <c r="F46" s="10">
        <v>94613458</v>
      </c>
      <c r="G46" s="10">
        <v>28262465</v>
      </c>
      <c r="H46" s="10">
        <v>21111256</v>
      </c>
      <c r="I46" s="10">
        <v>22138987</v>
      </c>
      <c r="J46" s="10">
        <v>17106095</v>
      </c>
      <c r="K46" s="10">
        <v>31444237</v>
      </c>
      <c r="L46" s="10">
        <v>7053609</v>
      </c>
      <c r="M46" s="10">
        <v>3623528</v>
      </c>
      <c r="N46" s="10">
        <v>0</v>
      </c>
      <c r="O46" s="10"/>
      <c r="P46" s="10"/>
      <c r="Q46" s="10">
        <v>38988123</v>
      </c>
      <c r="R46" s="10">
        <v>26038097</v>
      </c>
      <c r="S46" s="10">
        <v>11800005</v>
      </c>
      <c r="T46" s="10">
        <v>8977948</v>
      </c>
      <c r="U46" s="11">
        <f t="shared" si="18"/>
        <v>444948908</v>
      </c>
      <c r="V46" s="11">
        <f t="shared" si="19"/>
        <v>299476363</v>
      </c>
      <c r="W46" s="27"/>
      <c r="X46" s="28">
        <v>9144805</v>
      </c>
      <c r="Y46" s="27">
        <f t="shared" si="20"/>
        <v>444948908</v>
      </c>
      <c r="Z46" s="27">
        <f t="shared" si="7"/>
        <v>308621168</v>
      </c>
      <c r="AA46" s="29"/>
    </row>
    <row r="47" spans="1:27" s="30" customFormat="1" ht="15" x14ac:dyDescent="0.3">
      <c r="A47" s="25">
        <v>6</v>
      </c>
      <c r="B47" s="46" t="s">
        <v>57</v>
      </c>
      <c r="C47" s="10">
        <f>SUM(C48+C50+C51)</f>
        <v>629243818</v>
      </c>
      <c r="D47" s="10">
        <f t="shared" ref="D47:Z47" si="21">SUM(D48+D50+D51)</f>
        <v>238132629</v>
      </c>
      <c r="E47" s="10">
        <f t="shared" si="21"/>
        <v>476051422</v>
      </c>
      <c r="F47" s="10">
        <f t="shared" si="21"/>
        <v>207753441</v>
      </c>
      <c r="G47" s="10">
        <f t="shared" si="21"/>
        <v>144016019</v>
      </c>
      <c r="H47" s="10">
        <f t="shared" si="21"/>
        <v>59837474</v>
      </c>
      <c r="I47" s="10">
        <f t="shared" si="21"/>
        <v>111057941</v>
      </c>
      <c r="J47" s="10">
        <f t="shared" si="21"/>
        <v>59481595</v>
      </c>
      <c r="K47" s="10">
        <f t="shared" si="21"/>
        <v>131880655</v>
      </c>
      <c r="L47" s="10">
        <f t="shared" si="21"/>
        <v>65106903</v>
      </c>
      <c r="M47" s="10">
        <f t="shared" si="21"/>
        <v>23300893</v>
      </c>
      <c r="N47" s="10">
        <f t="shared" si="21"/>
        <v>12874772</v>
      </c>
      <c r="O47" s="10">
        <f t="shared" si="21"/>
        <v>13229811</v>
      </c>
      <c r="P47" s="10">
        <f t="shared" si="21"/>
        <v>3714918</v>
      </c>
      <c r="Q47" s="10">
        <f t="shared" si="21"/>
        <v>166663197</v>
      </c>
      <c r="R47" s="10">
        <f t="shared" si="21"/>
        <v>79962920</v>
      </c>
      <c r="S47" s="10">
        <f t="shared" si="21"/>
        <v>34990860</v>
      </c>
      <c r="T47" s="10">
        <f t="shared" si="21"/>
        <v>16515457</v>
      </c>
      <c r="U47" s="10">
        <f t="shared" si="21"/>
        <v>1730434616</v>
      </c>
      <c r="V47" s="10">
        <f t="shared" si="21"/>
        <v>743380109</v>
      </c>
      <c r="W47" s="10">
        <f t="shared" si="21"/>
        <v>0</v>
      </c>
      <c r="X47" s="10">
        <f t="shared" si="21"/>
        <v>153212236</v>
      </c>
      <c r="Y47" s="10">
        <f t="shared" si="21"/>
        <v>1730434616</v>
      </c>
      <c r="Z47" s="10">
        <f t="shared" si="21"/>
        <v>896592345</v>
      </c>
      <c r="AA47" s="29"/>
    </row>
    <row r="48" spans="1:27" x14ac:dyDescent="0.35">
      <c r="A48" s="40" t="s">
        <v>58</v>
      </c>
      <c r="B48" s="32" t="s">
        <v>59</v>
      </c>
      <c r="C48" s="11">
        <v>448170210</v>
      </c>
      <c r="D48" s="11">
        <v>94027562</v>
      </c>
      <c r="E48" s="11">
        <v>319832226</v>
      </c>
      <c r="F48" s="11">
        <v>73461259</v>
      </c>
      <c r="G48" s="11">
        <v>95365488</v>
      </c>
      <c r="H48" s="11">
        <v>15071876</v>
      </c>
      <c r="I48" s="11">
        <v>67853333</v>
      </c>
      <c r="J48" s="11">
        <v>19510288</v>
      </c>
      <c r="K48" s="11">
        <v>70057120</v>
      </c>
      <c r="L48" s="11">
        <v>15168667</v>
      </c>
      <c r="M48" s="11">
        <v>12523226</v>
      </c>
      <c r="N48" s="11">
        <v>7368489</v>
      </c>
      <c r="O48" s="11">
        <v>9677470</v>
      </c>
      <c r="P48" s="11">
        <v>740438</v>
      </c>
      <c r="Q48" s="11">
        <v>96995769</v>
      </c>
      <c r="R48" s="11">
        <v>21740636</v>
      </c>
      <c r="S48" s="11">
        <v>21409245</v>
      </c>
      <c r="T48" s="11">
        <v>4017546</v>
      </c>
      <c r="U48" s="11">
        <f t="shared" ref="U48:U50" si="22">SUM(C48+E48+G48+I48+K48+M48+O48+Q48+S48)</f>
        <v>1141884087</v>
      </c>
      <c r="V48" s="11">
        <f t="shared" ref="V48:V50" si="23">SUM(D48+F48+H48+J48+L48+N48+P48+R48+T48)</f>
        <v>251106761</v>
      </c>
      <c r="W48" s="33"/>
      <c r="X48" s="41">
        <v>77398606</v>
      </c>
      <c r="Y48" s="33">
        <f t="shared" ref="Y48:Y57" si="24">SUM(U48+W48)</f>
        <v>1141884087</v>
      </c>
      <c r="Z48" s="33">
        <f t="shared" si="7"/>
        <v>328505367</v>
      </c>
      <c r="AA48" s="13"/>
    </row>
    <row r="49" spans="1:27" x14ac:dyDescent="0.35">
      <c r="A49" s="40"/>
      <c r="B49" s="43" t="s">
        <v>60</v>
      </c>
      <c r="C49" s="11">
        <v>150251558</v>
      </c>
      <c r="D49" s="11">
        <v>42289023</v>
      </c>
      <c r="E49" s="11">
        <v>66799036</v>
      </c>
      <c r="F49" s="11">
        <v>36911457</v>
      </c>
      <c r="G49" s="11">
        <v>20015515</v>
      </c>
      <c r="H49" s="11">
        <v>5925133</v>
      </c>
      <c r="I49" s="11">
        <v>17171204</v>
      </c>
      <c r="J49" s="11">
        <v>10216679</v>
      </c>
      <c r="K49" s="11">
        <v>17539928</v>
      </c>
      <c r="L49" s="11">
        <v>9489482</v>
      </c>
      <c r="M49" s="11">
        <v>4733319</v>
      </c>
      <c r="N49" s="11">
        <v>3187319</v>
      </c>
      <c r="O49" s="11">
        <v>884139</v>
      </c>
      <c r="P49" s="11">
        <v>435212</v>
      </c>
      <c r="Q49" s="11">
        <v>11704042</v>
      </c>
      <c r="R49" s="11">
        <v>4673776</v>
      </c>
      <c r="S49" s="11">
        <v>535911</v>
      </c>
      <c r="T49" s="11">
        <v>290270</v>
      </c>
      <c r="U49" s="11">
        <f t="shared" si="22"/>
        <v>289634652</v>
      </c>
      <c r="V49" s="11">
        <f t="shared" si="23"/>
        <v>113418351</v>
      </c>
      <c r="W49" s="37"/>
      <c r="X49" s="41">
        <v>10527510</v>
      </c>
      <c r="Y49" s="33">
        <f t="shared" si="24"/>
        <v>289634652</v>
      </c>
      <c r="Z49" s="33">
        <f t="shared" si="7"/>
        <v>123945861</v>
      </c>
      <c r="AA49" s="13"/>
    </row>
    <row r="50" spans="1:27" x14ac:dyDescent="0.35">
      <c r="A50" s="47" t="s">
        <v>61</v>
      </c>
      <c r="B50" s="48" t="s">
        <v>62</v>
      </c>
      <c r="C50" s="11">
        <v>0</v>
      </c>
      <c r="D50" s="11">
        <v>0</v>
      </c>
      <c r="E50" s="11">
        <v>14779</v>
      </c>
      <c r="F50" s="11">
        <v>0</v>
      </c>
      <c r="G50" s="11">
        <v>0</v>
      </c>
      <c r="H50" s="11">
        <v>0</v>
      </c>
      <c r="I50" s="11">
        <v>8745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114</v>
      </c>
      <c r="R50" s="11">
        <v>0</v>
      </c>
      <c r="S50" s="11">
        <v>5906</v>
      </c>
      <c r="T50" s="11">
        <v>0</v>
      </c>
      <c r="U50" s="11">
        <f t="shared" si="22"/>
        <v>29544</v>
      </c>
      <c r="V50" s="11">
        <f t="shared" si="23"/>
        <v>0</v>
      </c>
      <c r="W50" s="33"/>
      <c r="X50" s="41">
        <v>0</v>
      </c>
      <c r="Y50" s="33">
        <f t="shared" si="24"/>
        <v>29544</v>
      </c>
      <c r="Z50" s="33">
        <f t="shared" si="7"/>
        <v>0</v>
      </c>
      <c r="AA50" s="13"/>
    </row>
    <row r="51" spans="1:27" x14ac:dyDescent="0.35">
      <c r="A51" s="47" t="s">
        <v>63</v>
      </c>
      <c r="B51" s="48" t="s">
        <v>64</v>
      </c>
      <c r="C51" s="11">
        <f>SUM(C52:C57)</f>
        <v>181073608</v>
      </c>
      <c r="D51" s="11">
        <f t="shared" ref="D51:Z51" si="25">SUM(D52:D57)</f>
        <v>144105067</v>
      </c>
      <c r="E51" s="11">
        <f t="shared" si="25"/>
        <v>156204417</v>
      </c>
      <c r="F51" s="11">
        <f t="shared" si="25"/>
        <v>134292182</v>
      </c>
      <c r="G51" s="11">
        <f t="shared" si="25"/>
        <v>48650531</v>
      </c>
      <c r="H51" s="11">
        <f t="shared" si="25"/>
        <v>44765598</v>
      </c>
      <c r="I51" s="11">
        <f t="shared" si="25"/>
        <v>43195863</v>
      </c>
      <c r="J51" s="11">
        <f t="shared" si="25"/>
        <v>39971307</v>
      </c>
      <c r="K51" s="11">
        <f t="shared" si="25"/>
        <v>61823535</v>
      </c>
      <c r="L51" s="11">
        <f t="shared" si="25"/>
        <v>49938236</v>
      </c>
      <c r="M51" s="11">
        <f t="shared" si="25"/>
        <v>10777667</v>
      </c>
      <c r="N51" s="11">
        <f t="shared" si="25"/>
        <v>5506283</v>
      </c>
      <c r="O51" s="11">
        <f t="shared" si="25"/>
        <v>3552341</v>
      </c>
      <c r="P51" s="11">
        <f t="shared" si="25"/>
        <v>2974480</v>
      </c>
      <c r="Q51" s="11">
        <f t="shared" si="25"/>
        <v>69667314</v>
      </c>
      <c r="R51" s="11">
        <f t="shared" si="25"/>
        <v>58222284</v>
      </c>
      <c r="S51" s="11">
        <f t="shared" si="25"/>
        <v>13575709</v>
      </c>
      <c r="T51" s="11">
        <f t="shared" si="25"/>
        <v>12497911</v>
      </c>
      <c r="U51" s="11">
        <f t="shared" si="25"/>
        <v>588520985</v>
      </c>
      <c r="V51" s="11">
        <f t="shared" si="25"/>
        <v>492273348</v>
      </c>
      <c r="W51" s="11">
        <f t="shared" si="25"/>
        <v>0</v>
      </c>
      <c r="X51" s="11">
        <f t="shared" si="25"/>
        <v>75813630</v>
      </c>
      <c r="Y51" s="11">
        <f t="shared" si="25"/>
        <v>588520985</v>
      </c>
      <c r="Z51" s="11">
        <f t="shared" si="25"/>
        <v>568086978</v>
      </c>
      <c r="AA51" s="13"/>
    </row>
    <row r="52" spans="1:27" x14ac:dyDescent="0.35">
      <c r="A52" s="49" t="s">
        <v>65</v>
      </c>
      <c r="B52" s="36" t="s">
        <v>87</v>
      </c>
      <c r="C52" s="11">
        <v>39591276</v>
      </c>
      <c r="D52" s="11">
        <v>30559694</v>
      </c>
      <c r="E52" s="11">
        <v>17772004</v>
      </c>
      <c r="F52" s="11">
        <v>13537749</v>
      </c>
      <c r="G52" s="11">
        <v>4812656</v>
      </c>
      <c r="H52" s="11">
        <v>3648129</v>
      </c>
      <c r="I52" s="11">
        <v>5480703</v>
      </c>
      <c r="J52" s="11">
        <v>4720561</v>
      </c>
      <c r="K52" s="11">
        <v>3279963</v>
      </c>
      <c r="L52" s="11">
        <v>1612810</v>
      </c>
      <c r="M52" s="11">
        <v>1175471</v>
      </c>
      <c r="N52" s="11">
        <v>634364</v>
      </c>
      <c r="O52" s="11">
        <v>488963</v>
      </c>
      <c r="P52" s="11">
        <v>198816</v>
      </c>
      <c r="Q52" s="11">
        <v>4381692</v>
      </c>
      <c r="R52" s="11">
        <v>3042733</v>
      </c>
      <c r="S52" s="11">
        <v>640610</v>
      </c>
      <c r="T52" s="11">
        <v>529036</v>
      </c>
      <c r="U52" s="11">
        <f t="shared" ref="U52:U57" si="26">SUM(C52+E52+G52+I52+K52+M52+O52+Q52+S52)</f>
        <v>77623338</v>
      </c>
      <c r="V52" s="11">
        <f t="shared" ref="V52:V57" si="27">SUM(D52+F52+H52+J52+L52+N52+P52+R52+T52)</f>
        <v>58483892</v>
      </c>
      <c r="W52" s="37"/>
      <c r="X52" s="41">
        <v>3846383</v>
      </c>
      <c r="Y52" s="33">
        <f t="shared" si="24"/>
        <v>77623338</v>
      </c>
      <c r="Z52" s="33">
        <f t="shared" si="7"/>
        <v>62330275</v>
      </c>
      <c r="AA52" s="13"/>
    </row>
    <row r="53" spans="1:27" x14ac:dyDescent="0.35">
      <c r="A53" s="49" t="s">
        <v>66</v>
      </c>
      <c r="B53" s="36" t="s">
        <v>88</v>
      </c>
      <c r="C53" s="11">
        <v>68550221</v>
      </c>
      <c r="D53" s="11">
        <v>64042119</v>
      </c>
      <c r="E53" s="11">
        <v>45915824</v>
      </c>
      <c r="F53" s="11">
        <v>41395824</v>
      </c>
      <c r="G53" s="11">
        <v>19878445</v>
      </c>
      <c r="H53" s="11">
        <v>18904799</v>
      </c>
      <c r="I53" s="11">
        <v>15347228</v>
      </c>
      <c r="J53" s="11">
        <v>15043601</v>
      </c>
      <c r="K53" s="11">
        <v>24951816</v>
      </c>
      <c r="L53" s="11">
        <v>23934348</v>
      </c>
      <c r="M53" s="11">
        <v>608843</v>
      </c>
      <c r="N53" s="11">
        <v>668</v>
      </c>
      <c r="O53" s="11">
        <v>1199597</v>
      </c>
      <c r="P53" s="11">
        <v>1172694</v>
      </c>
      <c r="Q53" s="11">
        <v>24593106</v>
      </c>
      <c r="R53" s="11">
        <v>22620219</v>
      </c>
      <c r="S53" s="11">
        <v>3515279</v>
      </c>
      <c r="T53" s="11">
        <v>3465846</v>
      </c>
      <c r="U53" s="11">
        <f t="shared" si="26"/>
        <v>204560359</v>
      </c>
      <c r="V53" s="11">
        <f t="shared" si="27"/>
        <v>190580118</v>
      </c>
      <c r="W53" s="37"/>
      <c r="X53" s="41">
        <v>30288111</v>
      </c>
      <c r="Y53" s="33">
        <f t="shared" si="24"/>
        <v>204560359</v>
      </c>
      <c r="Z53" s="33">
        <f t="shared" si="7"/>
        <v>220868229</v>
      </c>
      <c r="AA53" s="13"/>
    </row>
    <row r="54" spans="1:27" x14ac:dyDescent="0.35">
      <c r="A54" s="49" t="s">
        <v>67</v>
      </c>
      <c r="B54" s="36" t="s">
        <v>89</v>
      </c>
      <c r="C54" s="11">
        <v>60641709</v>
      </c>
      <c r="D54" s="11">
        <v>39539501</v>
      </c>
      <c r="E54" s="11">
        <v>63679991</v>
      </c>
      <c r="F54" s="11">
        <v>51959095</v>
      </c>
      <c r="G54" s="11">
        <v>22096084</v>
      </c>
      <c r="H54" s="11">
        <v>20372059</v>
      </c>
      <c r="I54" s="11">
        <v>20837904</v>
      </c>
      <c r="J54" s="11">
        <v>18729642</v>
      </c>
      <c r="K54" s="11">
        <v>31723461</v>
      </c>
      <c r="L54" s="11">
        <v>24105145</v>
      </c>
      <c r="M54" s="11">
        <v>8640716</v>
      </c>
      <c r="N54" s="11">
        <v>4637182</v>
      </c>
      <c r="O54" s="11">
        <v>1856726</v>
      </c>
      <c r="P54" s="11">
        <v>1595915</v>
      </c>
      <c r="Q54" s="11">
        <v>39661297</v>
      </c>
      <c r="R54" s="11">
        <v>31680270</v>
      </c>
      <c r="S54" s="11">
        <v>9336295</v>
      </c>
      <c r="T54" s="11">
        <v>8467926</v>
      </c>
      <c r="U54" s="11">
        <f t="shared" si="26"/>
        <v>258474183</v>
      </c>
      <c r="V54" s="11">
        <f t="shared" si="27"/>
        <v>201086735</v>
      </c>
      <c r="W54" s="37"/>
      <c r="X54" s="41">
        <v>33458552</v>
      </c>
      <c r="Y54" s="33">
        <f t="shared" si="24"/>
        <v>258474183</v>
      </c>
      <c r="Z54" s="33">
        <f t="shared" si="7"/>
        <v>234545287</v>
      </c>
      <c r="AA54" s="13"/>
    </row>
    <row r="55" spans="1:27" x14ac:dyDescent="0.35">
      <c r="A55" s="49" t="s">
        <v>68</v>
      </c>
      <c r="B55" s="36" t="s">
        <v>95</v>
      </c>
      <c r="C55" s="11">
        <v>1290402</v>
      </c>
      <c r="D55" s="11">
        <v>963753</v>
      </c>
      <c r="E55" s="11">
        <v>1011412</v>
      </c>
      <c r="F55" s="11">
        <v>744673</v>
      </c>
      <c r="G55" s="11">
        <v>163346</v>
      </c>
      <c r="H55" s="11">
        <v>158911</v>
      </c>
      <c r="I55" s="11">
        <v>1017752</v>
      </c>
      <c r="J55" s="11">
        <v>965462</v>
      </c>
      <c r="K55" s="11">
        <v>311015</v>
      </c>
      <c r="L55" s="11">
        <v>222789</v>
      </c>
      <c r="M55" s="11">
        <v>352637</v>
      </c>
      <c r="N55" s="11">
        <v>234069</v>
      </c>
      <c r="O55" s="11">
        <v>7055</v>
      </c>
      <c r="P55" s="11">
        <v>7055</v>
      </c>
      <c r="Q55" s="11">
        <v>413373</v>
      </c>
      <c r="R55" s="11">
        <v>268330</v>
      </c>
      <c r="S55" s="11">
        <v>81773</v>
      </c>
      <c r="T55" s="11">
        <v>35103</v>
      </c>
      <c r="U55" s="11">
        <f t="shared" si="26"/>
        <v>4648765</v>
      </c>
      <c r="V55" s="11">
        <f t="shared" si="27"/>
        <v>3600145</v>
      </c>
      <c r="W55" s="37"/>
      <c r="X55" s="41">
        <v>1345442</v>
      </c>
      <c r="Y55" s="33">
        <f t="shared" si="24"/>
        <v>4648765</v>
      </c>
      <c r="Z55" s="33">
        <f t="shared" si="7"/>
        <v>4945587</v>
      </c>
      <c r="AA55" s="13"/>
    </row>
    <row r="56" spans="1:27" x14ac:dyDescent="0.35">
      <c r="A56" s="49" t="s">
        <v>96</v>
      </c>
      <c r="B56" s="36" t="s">
        <v>97</v>
      </c>
      <c r="C56" s="11">
        <v>11000000</v>
      </c>
      <c r="D56" s="11">
        <v>9000000</v>
      </c>
      <c r="E56" s="11">
        <v>27798316</v>
      </c>
      <c r="F56" s="11">
        <v>26643316</v>
      </c>
      <c r="G56" s="11">
        <v>1700000</v>
      </c>
      <c r="H56" s="11">
        <v>1681700</v>
      </c>
      <c r="I56" s="11">
        <v>507238</v>
      </c>
      <c r="J56" s="11">
        <v>507003</v>
      </c>
      <c r="K56" s="11">
        <v>1389645</v>
      </c>
      <c r="L56" s="11">
        <v>63144</v>
      </c>
      <c r="M56" s="11">
        <v>0</v>
      </c>
      <c r="N56" s="11">
        <v>0</v>
      </c>
      <c r="O56" s="11">
        <v>0</v>
      </c>
      <c r="P56" s="11">
        <v>0</v>
      </c>
      <c r="Q56" s="11">
        <v>589071</v>
      </c>
      <c r="R56" s="11">
        <v>582161</v>
      </c>
      <c r="S56" s="11">
        <v>0</v>
      </c>
      <c r="T56" s="11">
        <v>0</v>
      </c>
      <c r="U56" s="11">
        <f t="shared" si="26"/>
        <v>42984270</v>
      </c>
      <c r="V56" s="11">
        <f t="shared" si="27"/>
        <v>38477324</v>
      </c>
      <c r="W56" s="37"/>
      <c r="X56" s="41">
        <v>5967107</v>
      </c>
      <c r="Y56" s="33">
        <f t="shared" si="24"/>
        <v>42984270</v>
      </c>
      <c r="Z56" s="33">
        <f t="shared" si="7"/>
        <v>44444431</v>
      </c>
      <c r="AA56" s="13"/>
    </row>
    <row r="57" spans="1:27" x14ac:dyDescent="0.35">
      <c r="A57" s="49" t="s">
        <v>98</v>
      </c>
      <c r="B57" s="36" t="s">
        <v>99</v>
      </c>
      <c r="C57" s="11">
        <v>0</v>
      </c>
      <c r="D57" s="11">
        <v>0</v>
      </c>
      <c r="E57" s="11">
        <v>26870</v>
      </c>
      <c r="F57" s="11">
        <v>11525</v>
      </c>
      <c r="G57" s="11">
        <v>0</v>
      </c>
      <c r="H57" s="11">
        <v>0</v>
      </c>
      <c r="I57" s="11">
        <v>5038</v>
      </c>
      <c r="J57" s="11">
        <v>5038</v>
      </c>
      <c r="K57" s="11">
        <v>167635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28775</v>
      </c>
      <c r="R57" s="11">
        <v>28571</v>
      </c>
      <c r="S57" s="11">
        <v>1752</v>
      </c>
      <c r="T57" s="11">
        <v>0</v>
      </c>
      <c r="U57" s="11">
        <f t="shared" si="26"/>
        <v>230070</v>
      </c>
      <c r="V57" s="11">
        <f t="shared" si="27"/>
        <v>45134</v>
      </c>
      <c r="W57" s="37"/>
      <c r="X57" s="41">
        <v>908035</v>
      </c>
      <c r="Y57" s="33">
        <f t="shared" si="24"/>
        <v>230070</v>
      </c>
      <c r="Z57" s="33">
        <f t="shared" si="7"/>
        <v>953169</v>
      </c>
      <c r="AA57" s="13"/>
    </row>
    <row r="58" spans="1:27" s="30" customFormat="1" ht="15" x14ac:dyDescent="0.3">
      <c r="A58" s="50">
        <v>7</v>
      </c>
      <c r="B58" s="51" t="s">
        <v>69</v>
      </c>
      <c r="C58" s="10">
        <f>SUM(C59:C60)</f>
        <v>94185256</v>
      </c>
      <c r="D58" s="10">
        <f t="shared" ref="D58:Z58" si="28">SUM(D59:D60)</f>
        <v>86041623</v>
      </c>
      <c r="E58" s="10">
        <f t="shared" si="28"/>
        <v>67457472</v>
      </c>
      <c r="F58" s="10">
        <f t="shared" si="28"/>
        <v>58714145</v>
      </c>
      <c r="G58" s="10">
        <f t="shared" si="28"/>
        <v>23335872</v>
      </c>
      <c r="H58" s="10">
        <f t="shared" si="28"/>
        <v>21916899</v>
      </c>
      <c r="I58" s="10">
        <f t="shared" si="28"/>
        <v>23499546</v>
      </c>
      <c r="J58" s="10">
        <f t="shared" si="28"/>
        <v>21853331</v>
      </c>
      <c r="K58" s="10">
        <f t="shared" si="28"/>
        <v>23533141</v>
      </c>
      <c r="L58" s="10">
        <f t="shared" si="28"/>
        <v>17674959</v>
      </c>
      <c r="M58" s="10">
        <f t="shared" si="28"/>
        <v>13504013</v>
      </c>
      <c r="N58" s="10">
        <f t="shared" si="28"/>
        <v>8769151</v>
      </c>
      <c r="O58" s="10">
        <f t="shared" si="28"/>
        <v>2898860</v>
      </c>
      <c r="P58" s="10">
        <f t="shared" si="28"/>
        <v>2842390</v>
      </c>
      <c r="Q58" s="10">
        <f t="shared" si="28"/>
        <v>28871893</v>
      </c>
      <c r="R58" s="10">
        <f t="shared" si="28"/>
        <v>27087583</v>
      </c>
      <c r="S58" s="10">
        <f t="shared" si="28"/>
        <v>3742744</v>
      </c>
      <c r="T58" s="10">
        <f t="shared" si="28"/>
        <v>3742629</v>
      </c>
      <c r="U58" s="10">
        <f t="shared" si="28"/>
        <v>281028797</v>
      </c>
      <c r="V58" s="10">
        <f t="shared" si="28"/>
        <v>248642710</v>
      </c>
      <c r="W58" s="10">
        <f t="shared" si="28"/>
        <v>0</v>
      </c>
      <c r="X58" s="10">
        <f t="shared" si="28"/>
        <v>45465294</v>
      </c>
      <c r="Y58" s="10">
        <f t="shared" si="28"/>
        <v>281028797</v>
      </c>
      <c r="Z58" s="10">
        <f t="shared" si="28"/>
        <v>294108004</v>
      </c>
      <c r="AA58" s="29"/>
    </row>
    <row r="59" spans="1:27" x14ac:dyDescent="0.35">
      <c r="A59" s="52" t="s">
        <v>70</v>
      </c>
      <c r="B59" s="48" t="s">
        <v>71</v>
      </c>
      <c r="C59" s="11">
        <v>0</v>
      </c>
      <c r="D59" s="11">
        <v>0</v>
      </c>
      <c r="E59" s="11">
        <v>4263843</v>
      </c>
      <c r="F59" s="11">
        <v>3252000</v>
      </c>
      <c r="G59" s="11">
        <v>2006951</v>
      </c>
      <c r="H59" s="11">
        <v>1586478</v>
      </c>
      <c r="I59" s="11">
        <v>3471346</v>
      </c>
      <c r="J59" s="11">
        <v>3059183</v>
      </c>
      <c r="K59" s="11">
        <v>4015039</v>
      </c>
      <c r="L59" s="11">
        <v>3936150</v>
      </c>
      <c r="M59" s="11">
        <v>1545572</v>
      </c>
      <c r="N59" s="11">
        <v>1545572</v>
      </c>
      <c r="O59" s="11">
        <v>290262</v>
      </c>
      <c r="P59" s="11">
        <v>281972</v>
      </c>
      <c r="Q59" s="11">
        <v>4630668</v>
      </c>
      <c r="R59" s="11">
        <v>4511323</v>
      </c>
      <c r="S59" s="11">
        <v>521073</v>
      </c>
      <c r="T59" s="11">
        <v>521073</v>
      </c>
      <c r="U59" s="11">
        <f t="shared" ref="U59:U60" si="29">SUM(C59+E59+G59+I59+K59+M59+O59+Q59+S59)</f>
        <v>20744754</v>
      </c>
      <c r="V59" s="11">
        <f t="shared" ref="V59:V60" si="30">SUM(D59+F59+H59+J59+L59+N59+P59+R59+T59)</f>
        <v>18693751</v>
      </c>
      <c r="W59" s="33"/>
      <c r="X59" s="41">
        <v>22238885</v>
      </c>
      <c r="Y59" s="33">
        <f t="shared" ref="Y59:Y60" si="31">SUM(U59+W59)</f>
        <v>20744754</v>
      </c>
      <c r="Z59" s="33">
        <f t="shared" si="7"/>
        <v>40932636</v>
      </c>
      <c r="AA59" s="13"/>
    </row>
    <row r="60" spans="1:27" x14ac:dyDescent="0.35">
      <c r="A60" s="40" t="s">
        <v>72</v>
      </c>
      <c r="B60" s="32" t="s">
        <v>90</v>
      </c>
      <c r="C60" s="11">
        <v>94185256</v>
      </c>
      <c r="D60" s="11">
        <v>86041623</v>
      </c>
      <c r="E60" s="11">
        <v>63193629</v>
      </c>
      <c r="F60" s="11">
        <v>55462145</v>
      </c>
      <c r="G60" s="11">
        <v>21328921</v>
      </c>
      <c r="H60" s="11">
        <v>20330421</v>
      </c>
      <c r="I60" s="11">
        <v>20028200</v>
      </c>
      <c r="J60" s="11">
        <v>18794148</v>
      </c>
      <c r="K60" s="11">
        <v>19518102</v>
      </c>
      <c r="L60" s="11">
        <v>13738809</v>
      </c>
      <c r="M60" s="11">
        <v>11958441</v>
      </c>
      <c r="N60" s="11">
        <v>7223579</v>
      </c>
      <c r="O60" s="11">
        <v>2608598</v>
      </c>
      <c r="P60" s="11">
        <v>2560418</v>
      </c>
      <c r="Q60" s="11">
        <v>24241225</v>
      </c>
      <c r="R60" s="11">
        <v>22576260</v>
      </c>
      <c r="S60" s="11">
        <v>3221671</v>
      </c>
      <c r="T60" s="11">
        <v>3221556</v>
      </c>
      <c r="U60" s="11">
        <f t="shared" si="29"/>
        <v>260284043</v>
      </c>
      <c r="V60" s="11">
        <f t="shared" si="30"/>
        <v>229948959</v>
      </c>
      <c r="W60" s="33"/>
      <c r="X60" s="41">
        <v>23226409</v>
      </c>
      <c r="Y60" s="33">
        <f t="shared" si="31"/>
        <v>260284043</v>
      </c>
      <c r="Z60" s="33">
        <f t="shared" si="7"/>
        <v>253175368</v>
      </c>
      <c r="AA60" s="13"/>
    </row>
    <row r="61" spans="1:27" x14ac:dyDescent="0.35">
      <c r="W61" s="53"/>
      <c r="X61" s="53"/>
      <c r="Y61" s="53"/>
      <c r="Z61" s="53"/>
      <c r="AA61" s="13"/>
    </row>
    <row r="62" spans="1:27" x14ac:dyDescent="0.35">
      <c r="AA62" s="13"/>
    </row>
    <row r="63" spans="1:27" x14ac:dyDescent="0.35">
      <c r="B63" s="16"/>
      <c r="AA63" s="13"/>
    </row>
    <row r="64" spans="1:27" x14ac:dyDescent="0.35">
      <c r="D64" s="10"/>
      <c r="W64" s="54"/>
      <c r="X64" s="54"/>
      <c r="Y64" s="54"/>
      <c r="Z64" s="54"/>
    </row>
  </sheetData>
  <mergeCells count="17">
    <mergeCell ref="A4:D4"/>
    <mergeCell ref="A5:D5"/>
    <mergeCell ref="A9:A10"/>
    <mergeCell ref="B9:B10"/>
    <mergeCell ref="C9:D9"/>
    <mergeCell ref="A6:D6"/>
    <mergeCell ref="O9:P9"/>
    <mergeCell ref="W9:X9"/>
    <mergeCell ref="Y9:Z9"/>
    <mergeCell ref="E9:F9"/>
    <mergeCell ref="U9:V9"/>
    <mergeCell ref="G9:H9"/>
    <mergeCell ref="I9:J9"/>
    <mergeCell ref="K9:L9"/>
    <mergeCell ref="M9:N9"/>
    <mergeCell ref="Q9:R9"/>
    <mergeCell ref="S9:T9"/>
  </mergeCells>
  <pageMargins left="0.7" right="0.7" top="0.75" bottom="0.75" header="0.3" footer="0.3"/>
  <pageSetup paperSize="8" scale="99" orientation="landscape" r:id="rId1"/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Virginija Deltuvienė</cp:lastModifiedBy>
  <cp:lastPrinted>2023-08-16T04:31:58Z</cp:lastPrinted>
  <dcterms:created xsi:type="dcterms:W3CDTF">2020-05-28T12:32:19Z</dcterms:created>
  <dcterms:modified xsi:type="dcterms:W3CDTF">2025-10-27T12:00:54Z</dcterms:modified>
</cp:coreProperties>
</file>