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ligoniukasa-my.sharepoint.com/personal/visvaldas_vilkas_vlk_lt/Documents/Dokumentai/VLK/konsolidavimas 2025/TLK FAR BVA/Pusmečio BVA/Į tinklapį/"/>
    </mc:Choice>
  </mc:AlternateContent>
  <xr:revisionPtr revIDLastSave="0" documentId="8_{E13F558F-7A77-467C-AAC8-E10757612CA5}" xr6:coauthVersionLast="47" xr6:coauthVersionMax="47" xr10:uidLastSave="{00000000-0000-0000-0000-000000000000}"/>
  <bookViews>
    <workbookView xWindow="-108" yWindow="-108" windowWidth="23256" windowHeight="13896" activeTab="5" xr2:uid="{00000000-000D-0000-FFFF-FFFF00000000}"/>
  </bookViews>
  <sheets>
    <sheet name="Titulinis" sheetId="1" r:id="rId1"/>
    <sheet name="Turinys" sheetId="2" r:id="rId2"/>
    <sheet name="1-PSDF-P" sheetId="3" r:id="rId3"/>
    <sheet name="1-PSDF-I" sheetId="4" r:id="rId4"/>
    <sheet name="1-PSDF-I-01" sheetId="5" r:id="rId5"/>
    <sheet name="Forma Nr. 2" sheetId="8" r:id="rId6"/>
    <sheet name="Forma BV-2" sheetId="7" r:id="rId7"/>
  </sheets>
  <definedNames>
    <definedName name="_xlnm.Print_Area" localSheetId="5">'Forma Nr. 2'!$A$1:$L$372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5" i="4" l="1"/>
  <c r="N39" i="4"/>
  <c r="M22" i="4"/>
  <c r="G35" i="4"/>
  <c r="M23" i="4" l="1"/>
  <c r="H27" i="5" l="1"/>
  <c r="J42" i="7" l="1"/>
  <c r="L363" i="8" l="1"/>
  <c r="L362" i="8" s="1"/>
  <c r="K363" i="8"/>
  <c r="J363" i="8"/>
  <c r="J362" i="8" s="1"/>
  <c r="I363" i="8"/>
  <c r="I362" i="8" s="1"/>
  <c r="K362" i="8"/>
  <c r="L360" i="8"/>
  <c r="L359" i="8" s="1"/>
  <c r="K360" i="8"/>
  <c r="K359" i="8" s="1"/>
  <c r="J360" i="8"/>
  <c r="J359" i="8" s="1"/>
  <c r="I360" i="8"/>
  <c r="I359" i="8" s="1"/>
  <c r="L357" i="8"/>
  <c r="L356" i="8" s="1"/>
  <c r="K357" i="8"/>
  <c r="J357" i="8"/>
  <c r="J356" i="8" s="1"/>
  <c r="I357" i="8"/>
  <c r="I356" i="8" s="1"/>
  <c r="K356" i="8"/>
  <c r="L353" i="8"/>
  <c r="L352" i="8" s="1"/>
  <c r="K353" i="8"/>
  <c r="K352" i="8" s="1"/>
  <c r="J353" i="8"/>
  <c r="J352" i="8" s="1"/>
  <c r="I353" i="8"/>
  <c r="I352" i="8" s="1"/>
  <c r="L349" i="8"/>
  <c r="L348" i="8" s="1"/>
  <c r="K349" i="8"/>
  <c r="K348" i="8" s="1"/>
  <c r="J349" i="8"/>
  <c r="J348" i="8" s="1"/>
  <c r="I349" i="8"/>
  <c r="I348" i="8" s="1"/>
  <c r="L345" i="8"/>
  <c r="L344" i="8" s="1"/>
  <c r="K345" i="8"/>
  <c r="K344" i="8" s="1"/>
  <c r="J345" i="8"/>
  <c r="J344" i="8" s="1"/>
  <c r="I345" i="8"/>
  <c r="I344" i="8" s="1"/>
  <c r="L341" i="8"/>
  <c r="K341" i="8"/>
  <c r="J341" i="8"/>
  <c r="I341" i="8"/>
  <c r="L338" i="8"/>
  <c r="K338" i="8"/>
  <c r="J338" i="8"/>
  <c r="I338" i="8"/>
  <c r="P336" i="8"/>
  <c r="O336" i="8"/>
  <c r="N336" i="8"/>
  <c r="M336" i="8"/>
  <c r="L336" i="8"/>
  <c r="L335" i="8" s="1"/>
  <c r="K336" i="8"/>
  <c r="J336" i="8"/>
  <c r="J335" i="8" s="1"/>
  <c r="I336" i="8"/>
  <c r="K335" i="8"/>
  <c r="I335" i="8"/>
  <c r="L331" i="8"/>
  <c r="L330" i="8" s="1"/>
  <c r="K331" i="8"/>
  <c r="K330" i="8" s="1"/>
  <c r="J331" i="8"/>
  <c r="J330" i="8" s="1"/>
  <c r="I331" i="8"/>
  <c r="I330" i="8" s="1"/>
  <c r="L328" i="8"/>
  <c r="L327" i="8" s="1"/>
  <c r="K328" i="8"/>
  <c r="K327" i="8" s="1"/>
  <c r="J328" i="8"/>
  <c r="J327" i="8" s="1"/>
  <c r="I328" i="8"/>
  <c r="I327" i="8" s="1"/>
  <c r="L325" i="8"/>
  <c r="L324" i="8" s="1"/>
  <c r="K325" i="8"/>
  <c r="K324" i="8" s="1"/>
  <c r="J325" i="8"/>
  <c r="J324" i="8" s="1"/>
  <c r="I325" i="8"/>
  <c r="I324" i="8" s="1"/>
  <c r="L321" i="8"/>
  <c r="L320" i="8" s="1"/>
  <c r="K321" i="8"/>
  <c r="K320" i="8" s="1"/>
  <c r="J321" i="8"/>
  <c r="J320" i="8" s="1"/>
  <c r="I321" i="8"/>
  <c r="I320" i="8" s="1"/>
  <c r="L317" i="8"/>
  <c r="L316" i="8" s="1"/>
  <c r="K317" i="8"/>
  <c r="K316" i="8" s="1"/>
  <c r="J317" i="8"/>
  <c r="J316" i="8" s="1"/>
  <c r="I317" i="8"/>
  <c r="I316" i="8" s="1"/>
  <c r="L313" i="8"/>
  <c r="L312" i="8" s="1"/>
  <c r="K313" i="8"/>
  <c r="K312" i="8" s="1"/>
  <c r="J313" i="8"/>
  <c r="J312" i="8" s="1"/>
  <c r="I313" i="8"/>
  <c r="I312" i="8" s="1"/>
  <c r="L309" i="8"/>
  <c r="K309" i="8"/>
  <c r="J309" i="8"/>
  <c r="I309" i="8"/>
  <c r="L306" i="8"/>
  <c r="K306" i="8"/>
  <c r="J306" i="8"/>
  <c r="I306" i="8"/>
  <c r="L304" i="8"/>
  <c r="L303" i="8" s="1"/>
  <c r="L302" i="8" s="1"/>
  <c r="K304" i="8"/>
  <c r="J304" i="8"/>
  <c r="I304" i="8"/>
  <c r="L298" i="8"/>
  <c r="L297" i="8" s="1"/>
  <c r="K298" i="8"/>
  <c r="K297" i="8" s="1"/>
  <c r="J298" i="8"/>
  <c r="J297" i="8" s="1"/>
  <c r="I298" i="8"/>
  <c r="I297" i="8" s="1"/>
  <c r="L295" i="8"/>
  <c r="L294" i="8" s="1"/>
  <c r="K295" i="8"/>
  <c r="K294" i="8" s="1"/>
  <c r="J295" i="8"/>
  <c r="J294" i="8" s="1"/>
  <c r="I295" i="8"/>
  <c r="I294" i="8" s="1"/>
  <c r="L292" i="8"/>
  <c r="L291" i="8" s="1"/>
  <c r="K292" i="8"/>
  <c r="K291" i="8" s="1"/>
  <c r="J292" i="8"/>
  <c r="J291" i="8" s="1"/>
  <c r="I292" i="8"/>
  <c r="I291" i="8" s="1"/>
  <c r="L288" i="8"/>
  <c r="L287" i="8" s="1"/>
  <c r="K288" i="8"/>
  <c r="K287" i="8" s="1"/>
  <c r="J288" i="8"/>
  <c r="J287" i="8" s="1"/>
  <c r="I288" i="8"/>
  <c r="I287" i="8" s="1"/>
  <c r="L284" i="8"/>
  <c r="L283" i="8" s="1"/>
  <c r="K284" i="8"/>
  <c r="K283" i="8" s="1"/>
  <c r="J284" i="8"/>
  <c r="J283" i="8" s="1"/>
  <c r="I284" i="8"/>
  <c r="I283" i="8" s="1"/>
  <c r="L280" i="8"/>
  <c r="L279" i="8" s="1"/>
  <c r="K280" i="8"/>
  <c r="K279" i="8" s="1"/>
  <c r="J280" i="8"/>
  <c r="J279" i="8" s="1"/>
  <c r="I280" i="8"/>
  <c r="I279" i="8" s="1"/>
  <c r="L276" i="8"/>
  <c r="K276" i="8"/>
  <c r="J276" i="8"/>
  <c r="I276" i="8"/>
  <c r="L273" i="8"/>
  <c r="K273" i="8"/>
  <c r="J273" i="8"/>
  <c r="I273" i="8"/>
  <c r="L271" i="8"/>
  <c r="L270" i="8" s="1"/>
  <c r="K271" i="8"/>
  <c r="K270" i="8" s="1"/>
  <c r="J271" i="8"/>
  <c r="J270" i="8" s="1"/>
  <c r="J269" i="8" s="1"/>
  <c r="I271" i="8"/>
  <c r="I270" i="8" s="1"/>
  <c r="I269" i="8" s="1"/>
  <c r="L266" i="8"/>
  <c r="L265" i="8" s="1"/>
  <c r="K266" i="8"/>
  <c r="K265" i="8" s="1"/>
  <c r="J266" i="8"/>
  <c r="J265" i="8" s="1"/>
  <c r="I266" i="8"/>
  <c r="I265" i="8"/>
  <c r="L263" i="8"/>
  <c r="L262" i="8" s="1"/>
  <c r="K263" i="8"/>
  <c r="K262" i="8" s="1"/>
  <c r="J263" i="8"/>
  <c r="J262" i="8" s="1"/>
  <c r="I263" i="8"/>
  <c r="I262" i="8" s="1"/>
  <c r="L260" i="8"/>
  <c r="L259" i="8" s="1"/>
  <c r="K260" i="8"/>
  <c r="K259" i="8" s="1"/>
  <c r="J260" i="8"/>
  <c r="J259" i="8" s="1"/>
  <c r="I260" i="8"/>
  <c r="I259" i="8" s="1"/>
  <c r="L256" i="8"/>
  <c r="L255" i="8" s="1"/>
  <c r="K256" i="8"/>
  <c r="K255" i="8" s="1"/>
  <c r="J256" i="8"/>
  <c r="J255" i="8" s="1"/>
  <c r="I256" i="8"/>
  <c r="I255" i="8" s="1"/>
  <c r="L252" i="8"/>
  <c r="K252" i="8"/>
  <c r="K251" i="8" s="1"/>
  <c r="J252" i="8"/>
  <c r="J251" i="8" s="1"/>
  <c r="I252" i="8"/>
  <c r="I251" i="8" s="1"/>
  <c r="L251" i="8"/>
  <c r="L248" i="8"/>
  <c r="L247" i="8" s="1"/>
  <c r="K248" i="8"/>
  <c r="K247" i="8" s="1"/>
  <c r="J248" i="8"/>
  <c r="J247" i="8" s="1"/>
  <c r="I248" i="8"/>
  <c r="I247" i="8" s="1"/>
  <c r="L244" i="8"/>
  <c r="K244" i="8"/>
  <c r="J244" i="8"/>
  <c r="I244" i="8"/>
  <c r="L241" i="8"/>
  <c r="K241" i="8"/>
  <c r="J241" i="8"/>
  <c r="I241" i="8"/>
  <c r="L239" i="8"/>
  <c r="K239" i="8"/>
  <c r="K238" i="8" s="1"/>
  <c r="J239" i="8"/>
  <c r="J238" i="8" s="1"/>
  <c r="I239" i="8"/>
  <c r="I238" i="8" s="1"/>
  <c r="L238" i="8"/>
  <c r="L232" i="8"/>
  <c r="K232" i="8"/>
  <c r="J232" i="8"/>
  <c r="J231" i="8" s="1"/>
  <c r="J230" i="8" s="1"/>
  <c r="I232" i="8"/>
  <c r="I231" i="8" s="1"/>
  <c r="I230" i="8" s="1"/>
  <c r="L231" i="8"/>
  <c r="L230" i="8" s="1"/>
  <c r="K231" i="8"/>
  <c r="K230" i="8" s="1"/>
  <c r="L228" i="8"/>
  <c r="L227" i="8" s="1"/>
  <c r="L226" i="8" s="1"/>
  <c r="K228" i="8"/>
  <c r="J228" i="8"/>
  <c r="J227" i="8" s="1"/>
  <c r="J226" i="8" s="1"/>
  <c r="I228" i="8"/>
  <c r="I227" i="8" s="1"/>
  <c r="I226" i="8" s="1"/>
  <c r="K227" i="8"/>
  <c r="K226" i="8" s="1"/>
  <c r="P219" i="8"/>
  <c r="O219" i="8"/>
  <c r="N219" i="8"/>
  <c r="M219" i="8"/>
  <c r="L219" i="8"/>
  <c r="L218" i="8" s="1"/>
  <c r="K219" i="8"/>
  <c r="J219" i="8"/>
  <c r="J218" i="8" s="1"/>
  <c r="I219" i="8"/>
  <c r="I218" i="8" s="1"/>
  <c r="K218" i="8"/>
  <c r="K214" i="8" s="1"/>
  <c r="L216" i="8"/>
  <c r="L215" i="8" s="1"/>
  <c r="L214" i="8" s="1"/>
  <c r="K216" i="8"/>
  <c r="J216" i="8"/>
  <c r="J215" i="8" s="1"/>
  <c r="I216" i="8"/>
  <c r="I215" i="8" s="1"/>
  <c r="K215" i="8"/>
  <c r="L209" i="8"/>
  <c r="L208" i="8" s="1"/>
  <c r="L207" i="8" s="1"/>
  <c r="K209" i="8"/>
  <c r="K208" i="8" s="1"/>
  <c r="K207" i="8" s="1"/>
  <c r="J209" i="8"/>
  <c r="J208" i="8" s="1"/>
  <c r="J207" i="8" s="1"/>
  <c r="I209" i="8"/>
  <c r="I208" i="8" s="1"/>
  <c r="I207" i="8" s="1"/>
  <c r="L205" i="8"/>
  <c r="L204" i="8" s="1"/>
  <c r="K205" i="8"/>
  <c r="K204" i="8" s="1"/>
  <c r="J205" i="8"/>
  <c r="J204" i="8" s="1"/>
  <c r="I205" i="8"/>
  <c r="I204" i="8" s="1"/>
  <c r="L200" i="8"/>
  <c r="L199" i="8" s="1"/>
  <c r="K200" i="8"/>
  <c r="K199" i="8" s="1"/>
  <c r="J200" i="8"/>
  <c r="J199" i="8" s="1"/>
  <c r="I200" i="8"/>
  <c r="I199" i="8" s="1"/>
  <c r="L194" i="8"/>
  <c r="L193" i="8" s="1"/>
  <c r="K194" i="8"/>
  <c r="K193" i="8" s="1"/>
  <c r="J194" i="8"/>
  <c r="J193" i="8" s="1"/>
  <c r="I194" i="8"/>
  <c r="I193" i="8" s="1"/>
  <c r="L189" i="8"/>
  <c r="L188" i="8" s="1"/>
  <c r="K189" i="8"/>
  <c r="K188" i="8" s="1"/>
  <c r="J189" i="8"/>
  <c r="J188" i="8" s="1"/>
  <c r="I189" i="8"/>
  <c r="I188" i="8" s="1"/>
  <c r="L186" i="8"/>
  <c r="L185" i="8" s="1"/>
  <c r="K186" i="8"/>
  <c r="K185" i="8" s="1"/>
  <c r="J186" i="8"/>
  <c r="J185" i="8" s="1"/>
  <c r="I186" i="8"/>
  <c r="I185" i="8" s="1"/>
  <c r="L178" i="8"/>
  <c r="K178" i="8"/>
  <c r="K177" i="8" s="1"/>
  <c r="J178" i="8"/>
  <c r="J177" i="8" s="1"/>
  <c r="I178" i="8"/>
  <c r="I177" i="8" s="1"/>
  <c r="L177" i="8"/>
  <c r="L173" i="8"/>
  <c r="L172" i="8" s="1"/>
  <c r="L171" i="8" s="1"/>
  <c r="K173" i="8"/>
  <c r="J173" i="8"/>
  <c r="J172" i="8" s="1"/>
  <c r="I173" i="8"/>
  <c r="I172" i="8" s="1"/>
  <c r="I171" i="8" s="1"/>
  <c r="K172" i="8"/>
  <c r="L169" i="8"/>
  <c r="L168" i="8" s="1"/>
  <c r="L167" i="8" s="1"/>
  <c r="K169" i="8"/>
  <c r="J169" i="8"/>
  <c r="J168" i="8" s="1"/>
  <c r="J167" i="8" s="1"/>
  <c r="I169" i="8"/>
  <c r="I168" i="8" s="1"/>
  <c r="I167" i="8" s="1"/>
  <c r="K168" i="8"/>
  <c r="K167" i="8" s="1"/>
  <c r="L164" i="8"/>
  <c r="L163" i="8" s="1"/>
  <c r="K164" i="8"/>
  <c r="K163" i="8" s="1"/>
  <c r="J164" i="8"/>
  <c r="J163" i="8" s="1"/>
  <c r="I164" i="8"/>
  <c r="I163" i="8" s="1"/>
  <c r="L159" i="8"/>
  <c r="L158" i="8" s="1"/>
  <c r="K159" i="8"/>
  <c r="K158" i="8" s="1"/>
  <c r="K157" i="8" s="1"/>
  <c r="K156" i="8" s="1"/>
  <c r="J159" i="8"/>
  <c r="J158" i="8" s="1"/>
  <c r="J157" i="8" s="1"/>
  <c r="J156" i="8" s="1"/>
  <c r="I159" i="8"/>
  <c r="I158" i="8" s="1"/>
  <c r="I157" i="8" s="1"/>
  <c r="I156" i="8" s="1"/>
  <c r="L153" i="8"/>
  <c r="L152" i="8" s="1"/>
  <c r="L151" i="8" s="1"/>
  <c r="K153" i="8"/>
  <c r="K152" i="8" s="1"/>
  <c r="K151" i="8" s="1"/>
  <c r="J153" i="8"/>
  <c r="J152" i="8" s="1"/>
  <c r="J151" i="8" s="1"/>
  <c r="I153" i="8"/>
  <c r="I152" i="8" s="1"/>
  <c r="I151" i="8" s="1"/>
  <c r="L149" i="8"/>
  <c r="K149" i="8"/>
  <c r="K148" i="8" s="1"/>
  <c r="J149" i="8"/>
  <c r="J148" i="8" s="1"/>
  <c r="I149" i="8"/>
  <c r="I148" i="8" s="1"/>
  <c r="L148" i="8"/>
  <c r="L145" i="8"/>
  <c r="K145" i="8"/>
  <c r="K144" i="8" s="1"/>
  <c r="K143" i="8" s="1"/>
  <c r="J145" i="8"/>
  <c r="J144" i="8" s="1"/>
  <c r="J143" i="8" s="1"/>
  <c r="I145" i="8"/>
  <c r="I144" i="8" s="1"/>
  <c r="I143" i="8" s="1"/>
  <c r="L144" i="8"/>
  <c r="L143" i="8" s="1"/>
  <c r="L140" i="8"/>
  <c r="L139" i="8" s="1"/>
  <c r="L138" i="8" s="1"/>
  <c r="K140" i="8"/>
  <c r="K139" i="8" s="1"/>
  <c r="K138" i="8" s="1"/>
  <c r="K137" i="8" s="1"/>
  <c r="J140" i="8"/>
  <c r="J139" i="8" s="1"/>
  <c r="J138" i="8" s="1"/>
  <c r="I140" i="8"/>
  <c r="I139" i="8" s="1"/>
  <c r="I138" i="8" s="1"/>
  <c r="L135" i="8"/>
  <c r="L134" i="8" s="1"/>
  <c r="L133" i="8" s="1"/>
  <c r="K135" i="8"/>
  <c r="K134" i="8" s="1"/>
  <c r="K133" i="8" s="1"/>
  <c r="J135" i="8"/>
  <c r="J134" i="8" s="1"/>
  <c r="J133" i="8" s="1"/>
  <c r="I135" i="8"/>
  <c r="I134" i="8" s="1"/>
  <c r="I133" i="8" s="1"/>
  <c r="L131" i="8"/>
  <c r="L130" i="8" s="1"/>
  <c r="L129" i="8" s="1"/>
  <c r="K131" i="8"/>
  <c r="K130" i="8" s="1"/>
  <c r="K129" i="8" s="1"/>
  <c r="J131" i="8"/>
  <c r="J130" i="8" s="1"/>
  <c r="J129" i="8" s="1"/>
  <c r="I131" i="8"/>
  <c r="I130" i="8" s="1"/>
  <c r="I129" i="8" s="1"/>
  <c r="L127" i="8"/>
  <c r="L126" i="8" s="1"/>
  <c r="L125" i="8" s="1"/>
  <c r="K127" i="8"/>
  <c r="J127" i="8"/>
  <c r="J126" i="8" s="1"/>
  <c r="J125" i="8" s="1"/>
  <c r="I127" i="8"/>
  <c r="I126" i="8" s="1"/>
  <c r="I125" i="8" s="1"/>
  <c r="K126" i="8"/>
  <c r="K125" i="8" s="1"/>
  <c r="L123" i="8"/>
  <c r="L122" i="8" s="1"/>
  <c r="L121" i="8" s="1"/>
  <c r="K123" i="8"/>
  <c r="K122" i="8" s="1"/>
  <c r="K121" i="8" s="1"/>
  <c r="J123" i="8"/>
  <c r="J122" i="8" s="1"/>
  <c r="J121" i="8" s="1"/>
  <c r="I123" i="8"/>
  <c r="I122" i="8" s="1"/>
  <c r="I121" i="8" s="1"/>
  <c r="L119" i="8"/>
  <c r="L118" i="8" s="1"/>
  <c r="L117" i="8" s="1"/>
  <c r="K119" i="8"/>
  <c r="K118" i="8" s="1"/>
  <c r="K117" i="8" s="1"/>
  <c r="J119" i="8"/>
  <c r="J118" i="8" s="1"/>
  <c r="J117" i="8" s="1"/>
  <c r="I119" i="8"/>
  <c r="I118" i="8" s="1"/>
  <c r="I117" i="8" s="1"/>
  <c r="L114" i="8"/>
  <c r="K114" i="8"/>
  <c r="K113" i="8" s="1"/>
  <c r="K112" i="8" s="1"/>
  <c r="J114" i="8"/>
  <c r="J113" i="8" s="1"/>
  <c r="J112" i="8" s="1"/>
  <c r="I114" i="8"/>
  <c r="I113" i="8" s="1"/>
  <c r="I112" i="8" s="1"/>
  <c r="L113" i="8"/>
  <c r="L112" i="8" s="1"/>
  <c r="L108" i="8"/>
  <c r="L107" i="8" s="1"/>
  <c r="K108" i="8"/>
  <c r="K107" i="8" s="1"/>
  <c r="J108" i="8"/>
  <c r="I108" i="8"/>
  <c r="I107" i="8" s="1"/>
  <c r="J107" i="8"/>
  <c r="L104" i="8"/>
  <c r="L103" i="8" s="1"/>
  <c r="L102" i="8" s="1"/>
  <c r="K104" i="8"/>
  <c r="K103" i="8" s="1"/>
  <c r="K102" i="8" s="1"/>
  <c r="J104" i="8"/>
  <c r="J103" i="8" s="1"/>
  <c r="J102" i="8" s="1"/>
  <c r="I104" i="8"/>
  <c r="I103" i="8" s="1"/>
  <c r="I102" i="8" s="1"/>
  <c r="L99" i="8"/>
  <c r="L98" i="8" s="1"/>
  <c r="L97" i="8" s="1"/>
  <c r="K99" i="8"/>
  <c r="K98" i="8" s="1"/>
  <c r="K97" i="8" s="1"/>
  <c r="J99" i="8"/>
  <c r="J98" i="8" s="1"/>
  <c r="J97" i="8" s="1"/>
  <c r="I99" i="8"/>
  <c r="I98" i="8" s="1"/>
  <c r="I97" i="8" s="1"/>
  <c r="L94" i="8"/>
  <c r="L93" i="8" s="1"/>
  <c r="L92" i="8" s="1"/>
  <c r="K94" i="8"/>
  <c r="K93" i="8" s="1"/>
  <c r="K92" i="8" s="1"/>
  <c r="J94" i="8"/>
  <c r="I94" i="8"/>
  <c r="I93" i="8" s="1"/>
  <c r="I92" i="8" s="1"/>
  <c r="J93" i="8"/>
  <c r="J92" i="8" s="1"/>
  <c r="L87" i="8"/>
  <c r="L86" i="8" s="1"/>
  <c r="L85" i="8" s="1"/>
  <c r="L84" i="8" s="1"/>
  <c r="K87" i="8"/>
  <c r="K86" i="8" s="1"/>
  <c r="K85" i="8" s="1"/>
  <c r="K84" i="8" s="1"/>
  <c r="J87" i="8"/>
  <c r="J86" i="8" s="1"/>
  <c r="J85" i="8" s="1"/>
  <c r="J84" i="8" s="1"/>
  <c r="I87" i="8"/>
  <c r="I86" i="8" s="1"/>
  <c r="I85" i="8" s="1"/>
  <c r="I84" i="8" s="1"/>
  <c r="L82" i="8"/>
  <c r="L81" i="8" s="1"/>
  <c r="L80" i="8" s="1"/>
  <c r="K82" i="8"/>
  <c r="K81" i="8" s="1"/>
  <c r="K80" i="8" s="1"/>
  <c r="J82" i="8"/>
  <c r="I82" i="8"/>
  <c r="I81" i="8" s="1"/>
  <c r="I80" i="8" s="1"/>
  <c r="J81" i="8"/>
  <c r="J80" i="8" s="1"/>
  <c r="L76" i="8"/>
  <c r="L75" i="8" s="1"/>
  <c r="K76" i="8"/>
  <c r="K75" i="8" s="1"/>
  <c r="J76" i="8"/>
  <c r="J75" i="8" s="1"/>
  <c r="I76" i="8"/>
  <c r="I75" i="8" s="1"/>
  <c r="L71" i="8"/>
  <c r="L70" i="8" s="1"/>
  <c r="K71" i="8"/>
  <c r="J71" i="8"/>
  <c r="J70" i="8" s="1"/>
  <c r="I71" i="8"/>
  <c r="I70" i="8" s="1"/>
  <c r="I64" i="8" s="1"/>
  <c r="I63" i="8" s="1"/>
  <c r="K70" i="8"/>
  <c r="L66" i="8"/>
  <c r="L65" i="8" s="1"/>
  <c r="K66" i="8"/>
  <c r="J66" i="8"/>
  <c r="J65" i="8" s="1"/>
  <c r="I66" i="8"/>
  <c r="K65" i="8"/>
  <c r="I65" i="8"/>
  <c r="L46" i="8"/>
  <c r="L45" i="8" s="1"/>
  <c r="L44" i="8" s="1"/>
  <c r="L43" i="8" s="1"/>
  <c r="K46" i="8"/>
  <c r="K45" i="8" s="1"/>
  <c r="K44" i="8" s="1"/>
  <c r="K43" i="8" s="1"/>
  <c r="J46" i="8"/>
  <c r="J45" i="8" s="1"/>
  <c r="J44" i="8" s="1"/>
  <c r="J43" i="8" s="1"/>
  <c r="I46" i="8"/>
  <c r="I45" i="8" s="1"/>
  <c r="I44" i="8" s="1"/>
  <c r="I43" i="8" s="1"/>
  <c r="L41" i="8"/>
  <c r="L40" i="8" s="1"/>
  <c r="L39" i="8" s="1"/>
  <c r="K41" i="8"/>
  <c r="K40" i="8" s="1"/>
  <c r="K39" i="8" s="1"/>
  <c r="J41" i="8"/>
  <c r="J40" i="8" s="1"/>
  <c r="J39" i="8" s="1"/>
  <c r="I41" i="8"/>
  <c r="I40" i="8" s="1"/>
  <c r="I39" i="8" s="1"/>
  <c r="L37" i="8"/>
  <c r="K37" i="8"/>
  <c r="J37" i="8"/>
  <c r="I37" i="8"/>
  <c r="L35" i="8"/>
  <c r="L34" i="8" s="1"/>
  <c r="L33" i="8" s="1"/>
  <c r="L32" i="8" s="1"/>
  <c r="K35" i="8"/>
  <c r="K34" i="8" s="1"/>
  <c r="K33" i="8" s="1"/>
  <c r="J35" i="8"/>
  <c r="J34" i="8" s="1"/>
  <c r="J33" i="8" s="1"/>
  <c r="J32" i="8" s="1"/>
  <c r="I35" i="8"/>
  <c r="I34" i="8" s="1"/>
  <c r="I33" i="8" s="1"/>
  <c r="J171" i="8" l="1"/>
  <c r="J111" i="8"/>
  <c r="I237" i="8"/>
  <c r="J91" i="8"/>
  <c r="J184" i="8"/>
  <c r="K166" i="8"/>
  <c r="K184" i="8"/>
  <c r="K183" i="8" s="1"/>
  <c r="L64" i="8"/>
  <c r="L63" i="8" s="1"/>
  <c r="K171" i="8"/>
  <c r="L237" i="8"/>
  <c r="I32" i="8"/>
  <c r="J237" i="8"/>
  <c r="J236" i="8" s="1"/>
  <c r="L111" i="8"/>
  <c r="I334" i="8"/>
  <c r="I111" i="8"/>
  <c r="I166" i="8"/>
  <c r="K64" i="8"/>
  <c r="K63" i="8" s="1"/>
  <c r="L184" i="8"/>
  <c r="L183" i="8" s="1"/>
  <c r="I303" i="8"/>
  <c r="J303" i="8"/>
  <c r="J302" i="8" s="1"/>
  <c r="K303" i="8"/>
  <c r="K237" i="8"/>
  <c r="L91" i="8"/>
  <c r="J334" i="8"/>
  <c r="K111" i="8"/>
  <c r="I137" i="8"/>
  <c r="L157" i="8"/>
  <c r="L156" i="8" s="1"/>
  <c r="J166" i="8"/>
  <c r="L269" i="8"/>
  <c r="L236" i="8" s="1"/>
  <c r="L334" i="8"/>
  <c r="L301" i="8" s="1"/>
  <c r="K269" i="8"/>
  <c r="K334" i="8"/>
  <c r="K91" i="8"/>
  <c r="J137" i="8"/>
  <c r="I214" i="8"/>
  <c r="I302" i="8"/>
  <c r="J64" i="8"/>
  <c r="J63" i="8" s="1"/>
  <c r="J31" i="8" s="1"/>
  <c r="L166" i="8"/>
  <c r="J214" i="8"/>
  <c r="I91" i="8"/>
  <c r="K32" i="8"/>
  <c r="L137" i="8"/>
  <c r="I184" i="8"/>
  <c r="I183" i="8" s="1"/>
  <c r="I236" i="8"/>
  <c r="K302" i="8"/>
  <c r="K31" i="8" l="1"/>
  <c r="J183" i="8"/>
  <c r="I301" i="8"/>
  <c r="I182" i="8" s="1"/>
  <c r="L31" i="8"/>
  <c r="I31" i="8"/>
  <c r="K236" i="8"/>
  <c r="L182" i="8"/>
  <c r="L366" i="8" s="1"/>
  <c r="K301" i="8"/>
  <c r="J301" i="8"/>
  <c r="J182" i="8" s="1"/>
  <c r="J366" i="8" s="1"/>
  <c r="I366" i="8" l="1"/>
  <c r="K182" i="8"/>
  <c r="K366" i="8" s="1"/>
  <c r="G26" i="3"/>
  <c r="F26" i="3"/>
  <c r="I40" i="7" l="1"/>
  <c r="H40" i="7"/>
  <c r="G40" i="7"/>
  <c r="D40" i="7"/>
  <c r="C40" i="7"/>
  <c r="B39" i="7"/>
  <c r="J32" i="7"/>
  <c r="J26" i="7"/>
  <c r="J40" i="7" l="1"/>
  <c r="D32" i="5"/>
  <c r="J32" i="5" s="1"/>
  <c r="D27" i="5"/>
  <c r="D26" i="5"/>
  <c r="I26" i="5" s="1"/>
  <c r="G25" i="5"/>
  <c r="F25" i="5"/>
  <c r="E25" i="5"/>
  <c r="D24" i="5"/>
  <c r="J24" i="5" s="1"/>
  <c r="D23" i="5"/>
  <c r="I23" i="5" s="1"/>
  <c r="D22" i="5"/>
  <c r="J22" i="5" s="1"/>
  <c r="D21" i="5"/>
  <c r="I21" i="5" s="1"/>
  <c r="D20" i="5"/>
  <c r="I20" i="5" s="1"/>
  <c r="H19" i="5"/>
  <c r="G19" i="5"/>
  <c r="F19" i="5"/>
  <c r="E19" i="5"/>
  <c r="E18" i="5" l="1"/>
  <c r="D25" i="5"/>
  <c r="I24" i="5"/>
  <c r="F18" i="5"/>
  <c r="D19" i="5"/>
  <c r="I19" i="5" s="1"/>
  <c r="J20" i="5"/>
  <c r="G18" i="5"/>
  <c r="J21" i="5"/>
  <c r="I22" i="5"/>
  <c r="J27" i="5"/>
  <c r="J26" i="5"/>
  <c r="J23" i="5"/>
  <c r="H25" i="5"/>
  <c r="I27" i="5"/>
  <c r="I32" i="5"/>
  <c r="H18" i="5" l="1"/>
  <c r="J25" i="5"/>
  <c r="D18" i="5"/>
  <c r="J19" i="5"/>
  <c r="I25" i="5"/>
  <c r="I18" i="5" s="1"/>
  <c r="J18" i="5" l="1"/>
  <c r="M43" i="4"/>
  <c r="S43" i="4" s="1"/>
  <c r="F43" i="4"/>
  <c r="M42" i="4"/>
  <c r="S42" i="4" s="1"/>
  <c r="F42" i="4"/>
  <c r="M41" i="4"/>
  <c r="S41" i="4" s="1"/>
  <c r="F41" i="4"/>
  <c r="M40" i="4"/>
  <c r="F40" i="4"/>
  <c r="R39" i="4"/>
  <c r="P39" i="4"/>
  <c r="O39" i="4"/>
  <c r="L39" i="4"/>
  <c r="K39" i="4"/>
  <c r="J39" i="4"/>
  <c r="I39" i="4"/>
  <c r="H39" i="4"/>
  <c r="G39" i="4"/>
  <c r="E39" i="4"/>
  <c r="D39" i="4"/>
  <c r="M38" i="4"/>
  <c r="S38" i="4" s="1"/>
  <c r="F38" i="4"/>
  <c r="M37" i="4"/>
  <c r="F37" i="4"/>
  <c r="R36" i="4"/>
  <c r="R35" i="4" s="1"/>
  <c r="M36" i="4"/>
  <c r="F36" i="4"/>
  <c r="F35" i="4" s="1"/>
  <c r="O35" i="4"/>
  <c r="N35" i="4"/>
  <c r="K35" i="4"/>
  <c r="J35" i="4"/>
  <c r="I35" i="4"/>
  <c r="H35" i="4"/>
  <c r="E35" i="4"/>
  <c r="M34" i="4"/>
  <c r="Q34" i="4" s="1"/>
  <c r="F34" i="4"/>
  <c r="M33" i="4"/>
  <c r="S33" i="4" s="1"/>
  <c r="F33" i="4"/>
  <c r="M32" i="4"/>
  <c r="Q32" i="4" s="1"/>
  <c r="F32" i="4"/>
  <c r="R31" i="4"/>
  <c r="P31" i="4"/>
  <c r="O31" i="4"/>
  <c r="N31" i="4"/>
  <c r="K31" i="4"/>
  <c r="J31" i="4"/>
  <c r="I31" i="4"/>
  <c r="H31" i="4"/>
  <c r="G31" i="4"/>
  <c r="E31" i="4"/>
  <c r="F30" i="4"/>
  <c r="F29" i="4"/>
  <c r="F28" i="4"/>
  <c r="F27" i="4"/>
  <c r="F26" i="4"/>
  <c r="F25" i="4"/>
  <c r="S23" i="4"/>
  <c r="F22" i="4"/>
  <c r="F31" i="4" l="1"/>
  <c r="M39" i="4"/>
  <c r="G24" i="4"/>
  <c r="G21" i="4" s="1"/>
  <c r="P24" i="4"/>
  <c r="P21" i="4" s="1"/>
  <c r="H24" i="4"/>
  <c r="H21" i="4" s="1"/>
  <c r="K24" i="4"/>
  <c r="K21" i="4" s="1"/>
  <c r="S36" i="4"/>
  <c r="F39" i="4"/>
  <c r="O24" i="4"/>
  <c r="O21" i="4" s="1"/>
  <c r="E24" i="4"/>
  <c r="E21" i="4" s="1"/>
  <c r="Q23" i="4"/>
  <c r="Q36" i="4"/>
  <c r="R24" i="4"/>
  <c r="R21" i="4" s="1"/>
  <c r="M35" i="4"/>
  <c r="I24" i="4"/>
  <c r="I21" i="4" s="1"/>
  <c r="F24" i="4"/>
  <c r="F21" i="4" s="1"/>
  <c r="J24" i="4"/>
  <c r="J21" i="4" s="1"/>
  <c r="L24" i="4"/>
  <c r="L21" i="4" s="1"/>
  <c r="D24" i="4"/>
  <c r="D21" i="4" s="1"/>
  <c r="S22" i="4"/>
  <c r="S32" i="4"/>
  <c r="S31" i="4" s="1"/>
  <c r="S34" i="4"/>
  <c r="Q37" i="4"/>
  <c r="Q40" i="4"/>
  <c r="Q42" i="4"/>
  <c r="M31" i="4"/>
  <c r="S37" i="4"/>
  <c r="S40" i="4"/>
  <c r="S39" i="4" s="1"/>
  <c r="Q22" i="4"/>
  <c r="Q33" i="4"/>
  <c r="Q31" i="4" s="1"/>
  <c r="Q38" i="4"/>
  <c r="Q41" i="4"/>
  <c r="Q43" i="4"/>
  <c r="S35" i="4" l="1"/>
  <c r="Q35" i="4"/>
  <c r="Q39" i="4"/>
  <c r="H29" i="3" l="1"/>
  <c r="H28" i="3"/>
  <c r="H27" i="3"/>
  <c r="H26" i="3"/>
  <c r="D26" i="3"/>
  <c r="D23" i="3" s="1"/>
  <c r="D30" i="3" s="1"/>
  <c r="H25" i="3"/>
  <c r="H24" i="3"/>
  <c r="I23" i="3"/>
  <c r="I30" i="3" s="1"/>
  <c r="G23" i="3"/>
  <c r="G30" i="3" s="1"/>
  <c r="F23" i="3"/>
  <c r="F30" i="3" s="1"/>
  <c r="C23" i="3"/>
  <c r="C30" i="3" s="1"/>
  <c r="H23" i="3" l="1"/>
  <c r="H30" i="3" s="1"/>
  <c r="M26" i="4"/>
  <c r="Q26" i="4" s="1"/>
  <c r="M30" i="4"/>
  <c r="Q30" i="4" s="1"/>
  <c r="S30" i="4"/>
  <c r="M29" i="4"/>
  <c r="S29" i="4" s="1"/>
  <c r="M28" i="4"/>
  <c r="S28" i="4" s="1"/>
  <c r="M27" i="4"/>
  <c r="S27" i="4" s="1"/>
  <c r="M25" i="4"/>
  <c r="M24" i="4" s="1"/>
  <c r="M21" i="4" s="1"/>
  <c r="N24" i="4"/>
  <c r="N21" i="4" s="1"/>
  <c r="Q25" i="4" l="1"/>
  <c r="Q27" i="4"/>
  <c r="Q28" i="4"/>
  <c r="S26" i="4"/>
  <c r="S25" i="4"/>
  <c r="Q29" i="4"/>
  <c r="S24" i="4"/>
  <c r="S21" i="4" s="1"/>
  <c r="Q24" i="4" l="1"/>
  <c r="Q21" i="4" s="1"/>
</calcChain>
</file>

<file path=xl/sharedStrings.xml><?xml version="1.0" encoding="utf-8"?>
<sst xmlns="http://schemas.openxmlformats.org/spreadsheetml/2006/main" count="748" uniqueCount="445">
  <si>
    <t>TURINYS</t>
  </si>
  <si>
    <t>Forma Nr. 1-PSDF-P patvirtinta</t>
  </si>
  <si>
    <t>Valstybinės ligonių kasos prie Sveikatos apsaugos</t>
  </si>
  <si>
    <t xml:space="preserve">ministerijos direktoriaus 2024 m. balandžio 5 d. </t>
  </si>
  <si>
    <t>įsakymu Nr. 1K-118</t>
  </si>
  <si>
    <t>VALSTYBINĖ LIGONIŲ KASA PRIE SVEIKATOS APSAUGOS MINISTERIJOS</t>
  </si>
  <si>
    <t>PRIVALOMOJO SVEIKATOS DRAUDIMO FONDO BIUDŽETO ĮPLAUKŲ PLANO VYKDYMO ATASKAITA</t>
  </si>
  <si>
    <t>(Eurais)</t>
  </si>
  <si>
    <t xml:space="preserve">Privalomojo sveikatos draudimo fondo biudžeto įplaukų straipsnio </t>
  </si>
  <si>
    <t>Ataskaitinio laikotarpio pradžioje</t>
  </si>
  <si>
    <t>Ataskaitinį laikotarpį</t>
  </si>
  <si>
    <t>Ataskaitinio laikotarpio pabaigoje</t>
  </si>
  <si>
    <t>kodas</t>
  </si>
  <si>
    <t>pavadinimas</t>
  </si>
  <si>
    <t xml:space="preserve">gautinos sumos </t>
  </si>
  <si>
    <t xml:space="preserve">mokėtinos sumos </t>
  </si>
  <si>
    <t>planuotos sumos</t>
  </si>
  <si>
    <t>gautinos sumos</t>
  </si>
  <si>
    <t>gautos sumos</t>
  </si>
  <si>
    <t>03</t>
  </si>
  <si>
    <t>Kitos teisėtai gautos pajamos:</t>
  </si>
  <si>
    <t>03 04</t>
  </si>
  <si>
    <t>pajamos už kompensuojamųjų vaistų pasų pakartotinį išdavimą</t>
  </si>
  <si>
    <t>03 05</t>
  </si>
  <si>
    <t>investicinės veiklos pajamos</t>
  </si>
  <si>
    <t>03 06</t>
  </si>
  <si>
    <t>Institucijų, vykdančių privalomąjį sveikatos draudimą, veiklos pajamos</t>
  </si>
  <si>
    <t>03 06 01</t>
  </si>
  <si>
    <t>palūkanos</t>
  </si>
  <si>
    <t>03 06 02</t>
  </si>
  <si>
    <t>kitos veiklos pajamos</t>
  </si>
  <si>
    <t>03 07</t>
  </si>
  <si>
    <t>Kitos teisėtai gautos pajamos</t>
  </si>
  <si>
    <t>Iš viso įplaukų</t>
  </si>
  <si>
    <t>Pastabos:</t>
  </si>
  <si>
    <t>2. Pervesta VLK 0,00 eurų (Pajamų klasifikacijos straipsnis: 03 05 Investicinės veiklos pajamos)</t>
  </si>
  <si>
    <t>Direktorius</t>
  </si>
  <si>
    <t>Gytis Bendorius</t>
  </si>
  <si>
    <t>Visvaldas Vilkas</t>
  </si>
  <si>
    <t>Forma Nr. 1-PSDF-I patvirtinta</t>
  </si>
  <si>
    <t xml:space="preserve">Valstybinės ligonių kasos prie </t>
  </si>
  <si>
    <t>Sveikatos apsaugos ministerijos</t>
  </si>
  <si>
    <t>direktoriaus 2024 m. balandžio 5 d. įsakymu Nr. 1K-118</t>
  </si>
  <si>
    <t>PRIVALOMOJO SVEIKATOS DRAUDIMO FONDO BIUDŽETO IŠLAIDŲ PLANO VYKDYMO  ATASKAITA</t>
  </si>
  <si>
    <t>Eur</t>
  </si>
  <si>
    <t xml:space="preserve">Privalomojo sveikatos draudimo fondo (PSDF) biudžeto išlaidų straipsnio </t>
  </si>
  <si>
    <t>Ataskaitiniam laikotarpiui skirta suma
(6 + 7 + 8)</t>
  </si>
  <si>
    <t>iš jų</t>
  </si>
  <si>
    <t>Suma pagal priimtus įsipareigojimus</t>
  </si>
  <si>
    <t>Gauta</t>
  </si>
  <si>
    <t>Sumokėta suma
(13+14+15)</t>
  </si>
  <si>
    <t xml:space="preserve">PSDF biudžeto išlaidos po lėšų grąžinimo
</t>
  </si>
  <si>
    <t xml:space="preserve"> pavadinimas</t>
  </si>
  <si>
    <t>gautina suma</t>
  </si>
  <si>
    <t>mokėtina suma</t>
  </si>
  <si>
    <t>biudžeto lėšos</t>
  </si>
  <si>
    <t>viršplaninės biudžeto lėšos</t>
  </si>
  <si>
    <t>rezervo lėšos</t>
  </si>
  <si>
    <t>asignavimai</t>
  </si>
  <si>
    <t>grąžintos lėšos</t>
  </si>
  <si>
    <t xml:space="preserve">biudžeto lėšos 
(kartu su viršplaninėmis biudžeto lėšomis) </t>
  </si>
  <si>
    <t>Iš viso išlaidų:
Iš jų:</t>
  </si>
  <si>
    <t xml:space="preserve">01 </t>
  </si>
  <si>
    <t>Asmens sveikatos priežiūros paslaugoms</t>
  </si>
  <si>
    <t>02 01</t>
  </si>
  <si>
    <t>kompensuojamiesiems vaistams  ir medicinos pagalbos priemonėms</t>
  </si>
  <si>
    <t>Sveikatos programoms ir kitoms sveikatos draudimo išlaidoms,                                                                                      iš jų:</t>
  </si>
  <si>
    <t>03 01</t>
  </si>
  <si>
    <t>Gimdos kaklelio vėžio ankstyvosios diagnostikos programai</t>
  </si>
  <si>
    <t>03 02</t>
  </si>
  <si>
    <t>Atrankinės mamografinės patikros dėl krūties vėžio finansavimo programai</t>
  </si>
  <si>
    <t>Širdies ir kraujagyslių ligų prevencijos ir ankstyvosios diagnostikos programai</t>
  </si>
  <si>
    <t>Priešinės liaukos vėžio ankstyvosios diagnostikos finansavimo programai</t>
  </si>
  <si>
    <t>Storosios žarnos vėžio ankstyvosios diagnostikos finansavimo programai</t>
  </si>
  <si>
    <t xml:space="preserve">03 06 01 </t>
  </si>
  <si>
    <t>Europos Sąjungos šalių apdraustųjų gydymui Lietuvos asmens sveikatos priežiūros įstaigose ir Lietuvos apdraustųjų gydymo Europos Sąjungos šalyse išlaidoms kompensuoti pagal jų pateiktus prašymus (moka teritorinės ligonių kasos)</t>
  </si>
  <si>
    <t>Transplantacijos programai,                                                                                    iš jų:</t>
  </si>
  <si>
    <t>03 07 01</t>
  </si>
  <si>
    <t>Transplantacijos programai (neįskaitant išlaidų potencialiems donorams paruošti)</t>
  </si>
  <si>
    <t>03 07 02</t>
  </si>
  <si>
    <t>potencialiems donorams paruošti</t>
  </si>
  <si>
    <t>03 08</t>
  </si>
  <si>
    <t>dantų protezavimo paslaugoms</t>
  </si>
  <si>
    <t>03 10</t>
  </si>
  <si>
    <t>skubiai konsultacinei sveikatos priežiūros pagalbai ,                                  iš jų:</t>
  </si>
  <si>
    <t>03 10 01</t>
  </si>
  <si>
    <t>skubiai konsultacinei sveikatos priežiūros pagalbai (sąmatinis finansavimas)</t>
  </si>
  <si>
    <t>03 10 02</t>
  </si>
  <si>
    <t>skubiai konsultacinei sveikatos priežiūros pagalbai (nesąmatinis finansavimas)</t>
  </si>
  <si>
    <t>04</t>
  </si>
  <si>
    <t>Privalomojo sveikatos draudimo sistemos funkcionavimui ir šį draudimą vykdančių institucijų veiklos išlaidoms apmokėti</t>
  </si>
  <si>
    <t xml:space="preserve">06 </t>
  </si>
  <si>
    <t>Valstybės deleguotoms funkcijoms finansuoti Lietuvos Respublikos valstybės biudžeto asignavimais,                                                                            iš jų:</t>
  </si>
  <si>
    <t>06 01</t>
  </si>
  <si>
    <t> paslaugoms, skirtoms gyvybei gelbėti ir išsaugoti;</t>
  </si>
  <si>
    <t>06 02</t>
  </si>
  <si>
    <t>kraujo donorų kompensacijoms ir neatlygintinai kraujo donorystei propaguoti</t>
  </si>
  <si>
    <t>06 03</t>
  </si>
  <si>
    <t>Lietuvos Respublikos sveikatos draudimo įstatymo 6 straipsnio 5 dalyje ir 8 straipsnio 5 dalyje nurodytų asmenų sveikatos priežiūrai</t>
  </si>
  <si>
    <t>06 04</t>
  </si>
  <si>
    <t>gyventojų priemokoms už kompensuojamuosius vaistus ir medicinos pagalbos priemones padengti</t>
  </si>
  <si>
    <t>03 03</t>
  </si>
  <si>
    <t>Vilnius</t>
  </si>
  <si>
    <t>Forma Nr. 1-PSDF-I-01 patvirtinta</t>
  </si>
  <si>
    <t>Sveikatos apsaugos ministerijos direktoriaus</t>
  </si>
  <si>
    <t>2024 m. balandžio 5 d. įsakymu Nr. 1K-118</t>
  </si>
  <si>
    <t>Nr.</t>
  </si>
  <si>
    <t xml:space="preserve">Privalomojo sveikatos draudimo fondo biudžeto 
išlaidų straipsnio </t>
  </si>
  <si>
    <t>Skirtumas</t>
  </si>
  <si>
    <t>(7 – 3)</t>
  </si>
  <si>
    <t>(7/3 * 100)</t>
  </si>
  <si>
    <t>01 01</t>
  </si>
  <si>
    <t>pirminės ambulatorinės asmens sveikatos priežiūros paslaugoms,
iš jų:</t>
  </si>
  <si>
    <t>01 01 01</t>
  </si>
  <si>
    <t xml:space="preserve">pirminės ambulatorinės asmens sveikatos priežiūros paslaugoms (bazinis mokėjimas už prirašytą gyventoją)                          </t>
  </si>
  <si>
    <t>01 01 02</t>
  </si>
  <si>
    <t xml:space="preserve">pirminės ambulatorinės asmens sveikatos priežiūros paslaugoms,  už kurias mokamas skatinamasis priedas                                                 </t>
  </si>
  <si>
    <t>01 01 03</t>
  </si>
  <si>
    <t xml:space="preserve">geriems šeimos gydytojo komandos darbo  rezultatams apmokėti                                                                                         </t>
  </si>
  <si>
    <t>01 01 04</t>
  </si>
  <si>
    <t xml:space="preserve">geriems pirminės ambulatorinės psichikos sveikatos priežiūros rezultatams apmokėti                                      </t>
  </si>
  <si>
    <t>01 01 05</t>
  </si>
  <si>
    <t xml:space="preserve">geriems pirminės ambulatorinės odontologinės sveikatos priežiūros rezultatams apmokėti                                      </t>
  </si>
  <si>
    <t>01 03-01 05</t>
  </si>
  <si>
    <t>Slaugos, ambulatorinėms ir stacionarinėms asmens sveikatos priežiūros paslaugoms,
iš jų:</t>
  </si>
  <si>
    <t>01 03</t>
  </si>
  <si>
    <t xml:space="preserve">slaugos paslaugoms                                                                                 
</t>
  </si>
  <si>
    <t>01 04-01 05</t>
  </si>
  <si>
    <t>ambulatorinėms ir stacionarinėms asmens sveikatos priežiūros paslaugoms,
iš jų:</t>
  </si>
  <si>
    <t>01 04</t>
  </si>
  <si>
    <t xml:space="preserve">ambulatorinėms asmens sveikatos priežiūros paslaugoms                                                                                                </t>
  </si>
  <si>
    <t>–</t>
  </si>
  <si>
    <t>01 05</t>
  </si>
  <si>
    <t xml:space="preserve">stacionarinėms asmens sveikatos priežiūros paslaugoms            
                                                                                                           </t>
  </si>
  <si>
    <t>01 06</t>
  </si>
  <si>
    <t xml:space="preserve">ambulatorinėmis sąlygomis atliktiems brangiesiems tyrimams ir procedūroms                                                                                                                                                      </t>
  </si>
  <si>
    <t>01 07</t>
  </si>
  <si>
    <t>COVID-19 ligos (koronaviruso infekcijos) diagnostikos paslaugoms</t>
  </si>
  <si>
    <t>01 08</t>
  </si>
  <si>
    <t>medicininei reabilitacijai ir sanatoriniam gydymui</t>
  </si>
  <si>
    <t xml:space="preserve">Gytis Bendorius </t>
  </si>
  <si>
    <t>(parašas)</t>
  </si>
  <si>
    <t>Ekonomikos departamento Finansų ir apskaitos skyriaus vedėjas</t>
  </si>
  <si>
    <t>(įstaigos pavadinimas, kodas Juridinių asmenų registre, adresas)</t>
  </si>
  <si>
    <t>BIUDŽETO IŠLAIDŲ SĄMATOS VYKDYMO</t>
  </si>
  <si>
    <t xml:space="preserve"> </t>
  </si>
  <si>
    <t>ATASKAITA</t>
  </si>
  <si>
    <t>(programos pavadinimas)</t>
  </si>
  <si>
    <t>Kodas</t>
  </si>
  <si>
    <t xml:space="preserve">                    Ministerijos / Savivaldybės</t>
  </si>
  <si>
    <t>Departamento</t>
  </si>
  <si>
    <t>Įstaigos</t>
  </si>
  <si>
    <t>Programos</t>
  </si>
  <si>
    <t>Finansavimo šaltinio</t>
  </si>
  <si>
    <t>Valstybės funkcijos</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</si>
  <si>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</si>
  <si>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</si>
  <si>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</si>
  <si>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</si>
  <si>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</si>
  <si>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</si>
  <si>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</si>
  <si>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</si>
  <si>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</si>
  <si>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</si>
  <si>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</si>
  <si>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5</t>
  </si>
  <si>
    <t>IŠLAIDOS</t>
  </si>
  <si>
    <t xml:space="preserve">Darbo užmokestis ir socialinis draudimas </t>
  </si>
  <si>
    <t>Darbo užmokestis</t>
  </si>
  <si>
    <t xml:space="preserve">Darbo užmokestis pinigais </t>
  </si>
  <si>
    <t>Pajamos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</si>
  <si>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</si>
  <si>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</si>
  <si>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</si>
  <si>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</si>
  <si>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</si>
  <si>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</si>
  <si>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</si>
  <si>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</si>
  <si>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</si>
  <si>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</si>
  <si>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</si>
  <si>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</si>
  <si>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</si>
  <si>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</si>
  <si>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</si>
  <si>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</si>
  <si>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Viešinimo išlaidos</t>
  </si>
  <si>
    <t>Kitų prekių ir paslaugų įsigijimo išlaidos</t>
  </si>
  <si>
    <t>Palūkanos</t>
  </si>
  <si>
    <t xml:space="preserve">Palūkanos </t>
  </si>
  <si>
    <t>Palūkanos nerezidentams</t>
  </si>
  <si>
    <t>Asignavimų valdytojų sumokėtos palūkanos</t>
  </si>
  <si>
    <t>Finansų ministerijos sumokėtos palūkanos</t>
  </si>
  <si>
    <t xml:space="preserve">Savivaldybių sumokėtos palūkanos </t>
  </si>
  <si>
    <t xml:space="preserve">Palūkanos rezidentams, kitiems nei valdžios sektorius (tik už tiesioginę skolą) </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</si>
  <si>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</si>
  <si>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</si>
  <si>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</si>
  <si>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</si>
  <si>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</si>
  <si>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</si>
  <si>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</si>
  <si>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</si>
  <si>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</si>
  <si>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</si>
  <si>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</si>
  <si>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</si>
  <si>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</si>
  <si>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einamiesiems tikslams</t>
  </si>
  <si>
    <t>Dotacijos užsienio valstybėms turtui įsigyti</t>
  </si>
  <si>
    <t xml:space="preserve">Dotacijos tarptautinėms organizacijoms </t>
  </si>
  <si>
    <t>Dotacijos tarptautinėms organizacijoms einamiesiems tikslams</t>
  </si>
  <si>
    <t xml:space="preserve">Dotacijos tarptautinėms organizacijoms turtui įsigyti </t>
  </si>
  <si>
    <t>Dotacijos kitiems valdžios sektoriaus subjektams</t>
  </si>
  <si>
    <t>Dotacijos kitiems valdžios sektoriaus subjektams einamiesiems tikslams</t>
  </si>
  <si>
    <t>Dotacijos savivaldybėms einamiesiems tikslams</t>
  </si>
  <si>
    <t>Dotacijos kitiems valdžios sektoriaus subjektams turtui įsigyti</t>
  </si>
  <si>
    <t>Dotacijos savivaldybėms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</si>
  <si>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</si>
  <si>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</si>
  <si>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</si>
  <si>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</si>
  <si>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</si>
  <si>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</si>
  <si>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</si>
  <si>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</si>
  <si>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</si>
  <si>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</si>
  <si>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</si>
  <si>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</si>
  <si>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</si>
  <si>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</si>
  <si>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</si>
  <si>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</si>
  <si>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</si>
  <si>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</si>
  <si>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</si>
  <si>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</si>
  <si>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</si>
  <si>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</si>
  <si>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Kitos išlaidos</t>
  </si>
  <si>
    <t>Kitos išlaidos einamiesiems tikslams</t>
  </si>
  <si>
    <t xml:space="preserve">Stipendijoms </t>
  </si>
  <si>
    <t xml:space="preserve">Kitos išlaidos kitiems einamiesiems tikslams </t>
  </si>
  <si>
    <t>Valiutos kurso įtaka</t>
  </si>
  <si>
    <t>Kitos išlaidos turtui įsigyti</t>
  </si>
  <si>
    <t xml:space="preserve">Pervedamos Europos Sąjungos, kitos tarptautinės  finansinės paramos ir bendrojo finansavimo lėšos </t>
  </si>
  <si>
    <t>Subsidijos iš Europos Sąjungos ir kitos tarptautinės finansinės paramos lėšų (ne valdžios sektoriui)</t>
  </si>
  <si>
    <t xml:space="preserve">Pervedamos Europos Sąjungos, kitos  tarptautinės finansinės paramos ir bendrojo finansavimo lėšos </t>
  </si>
  <si>
    <t>Pervedamos Europos Sąjungos, kitos tarptautinės finansinės paramos ir bendrojo finansavimo lėšos einamiesiems tikslams</t>
  </si>
  <si>
    <t>Pervedamos Europos Sąjungos, kitos tarptautinės finansinės paramos ir bendrojo finansavimo lėšos einamiesiems tikslams savivaldybėms</t>
  </si>
  <si>
    <t>Pervedamos Europos Sąjungos, kitos tarptautinės finansinės paramos ir bendrojo finansavimo lėšos einamiesiems tikslams kitiems valdžios sektoriaus subjektams</t>
  </si>
  <si>
    <t>Pervedamos Europos Sąjungos, kitos tarptautinės finansinės paramos ir bendrojo finansavimo lėšos einamiesiems tikslams ne valdžios sektoriui</t>
  </si>
  <si>
    <t>Pervedamos Europos Sąjungos, kitos tarptautinės finansinės paramos ir bendrojo finansavimo lėšos investicijoms</t>
  </si>
  <si>
    <t xml:space="preserve">Pervedamos Europos Sąjungos, kitos tarptautinės finansinės paramos ir bendrojo finansavimo lėšos investicijoms </t>
  </si>
  <si>
    <t xml:space="preserve">Pervedamos Europos Sąjungos, kitos tarptautinės finansinės paramos ir bendrojo finansavimo lėšos investicijoms, skirtoms savivaldybėms </t>
  </si>
  <si>
    <t xml:space="preserve">Pervedamos Europos Sąjungos, kitos tarptautinės finansinės paramos ir bendrojo finansavimo lėšos investicijoms kitiems valdžios sektoriaus subjektams </t>
  </si>
  <si>
    <t>Pervedamos Europos Sąjungos, kitos tarptautinės finansinės paramos ir bendrojo finansavimo lėšos investicijoms ne valdžios sektoriui</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</si>
  <si>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</si>
  <si>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</si>
  <si>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</si>
  <si>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</si>
  <si>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</si>
  <si>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</si>
  <si>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</si>
  <si>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</si>
  <si>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</si>
  <si>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</si>
  <si>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</si>
  <si>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</si>
  <si>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</si>
  <si>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</si>
  <si>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</si>
  <si>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</si>
  <si>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</si>
  <si>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</si>
  <si>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</si>
  <si>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</si>
  <si>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</si>
  <si>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</si>
  <si>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</si>
  <si>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</si>
  <si>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</si>
  <si>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</si>
  <si>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</si>
  <si>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</si>
  <si>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</si>
  <si>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</si>
  <si>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</si>
  <si>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</si>
  <si>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</si>
  <si>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</si>
  <si>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</si>
  <si>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</si>
  <si>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</si>
  <si>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</si>
  <si>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</si>
  <si>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</si>
  <si>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</si>
  <si>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</si>
  <si>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</si>
  <si>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</si>
  <si>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</si>
  <si>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Vertybiniai popieriai (įsigyti iš rezidentų)</t>
    </r>
    <r>
      <rPr>
        <strike/>
        <sz val="10"/>
        <color rgb="FFFF0000"/>
        <rFont val="Times New Roman Baltic"/>
        <charset val="186"/>
      </rPr>
      <t/>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</si>
  <si>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</si>
  <si>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</si>
  <si>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</si>
  <si>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</si>
  <si>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</si>
  <si>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</si>
  <si>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</si>
  <si>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</si>
  <si>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</si>
  <si>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</si>
  <si>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</si>
  <si>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</si>
  <si>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</si>
  <si>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</si>
  <si>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</si>
  <si>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</si>
  <si>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</si>
  <si>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</si>
  <si>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</si>
  <si>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</si>
  <si>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</si>
  <si>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</si>
  <si>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</si>
  <si>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</si>
  <si>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</si>
  <si>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</si>
  <si>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</si>
  <si>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</si>
  <si>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</si>
  <si>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</si>
  <si>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</si>
  <si>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</si>
  <si>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</si>
  <si>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</si>
  <si>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</si>
  <si>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</si>
  <si>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</si>
  <si>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</si>
  <si>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</si>
  <si>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Akcijos (išpirktos)</t>
    </r>
    <r>
      <rPr>
        <sz val="10"/>
        <rFont val="Times New Roman Baltic"/>
        <family val="1"/>
        <charset val="186"/>
      </rPr>
      <t/>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</si>
  <si>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</si>
  <si>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</si>
  <si>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</si>
  <si>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</si>
  <si>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</si>
  <si>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</si>
  <si>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 xml:space="preserve">      (įstaigos vadovo ar jo įgalioto asmens pareigų  pavadinimas)</t>
  </si>
  <si>
    <t>(vardas ir pavardė)</t>
  </si>
  <si>
    <t>Valstybinė ligonių kasa  prie Sveikatos apsaugos ministerijos, 
191351679, Europos aikštė 1, 03505 Vilnius</t>
  </si>
  <si>
    <t>PATVIRTINTA
Lietuvos Respublikos finansų ministro 
2011 m. rugpjūčio 8 d. įsakymu Nr. 1K-265 
(Lietuvos Respublikos finansų ministro 
2024 m. lapkričio 28 d. įsakymo Nr. 1K-383
redakcija)</t>
  </si>
  <si>
    <t>(dokumento sudarytojo (įstaigos) pavadinimas)</t>
  </si>
  <si>
    <t xml:space="preserve">  </t>
  </si>
  <si>
    <t>(data ir numeris)</t>
  </si>
  <si>
    <t>(sudarymo vieta)</t>
  </si>
  <si>
    <t>Valstybės  biudžeto asignavimų valdytojo, ministrų valdymo sričių įstaigos, vykdančios atitinkamo valstybės biudžeto asignavimų valdytojo programas ir turinčios biudžetinių įstaigų, kurių savininko teises ir pareigas jos įgyvendina, pavadinimas:</t>
  </si>
  <si>
    <t>(AV kodas)</t>
  </si>
  <si>
    <t>Finansavimo šaltinis:</t>
  </si>
  <si>
    <t>(Kodas)</t>
  </si>
  <si>
    <t>Pareigybės</t>
  </si>
  <si>
    <t>Įvykdyta, 
pareigy-
bių skai-
čius, vnt.</t>
  </si>
  <si>
    <t>Įvykdyta, Eur</t>
  </si>
  <si>
    <t xml:space="preserve">pareigi-
nėms 
algoms
ar tarnybi-
niam 
atlygini-
mui </t>
  </si>
  <si>
    <t>prie-
dams 
už 
tarny-
bos 
stažą</t>
  </si>
  <si>
    <t>kitiems
priedams</t>
  </si>
  <si>
    <t xml:space="preserve">kinta-
majai 
daliai </t>
  </si>
  <si>
    <t>priemo-
koms</t>
  </si>
  <si>
    <t>už darbą poilsio ir švenčių dienomis, nakties bei viršvalandinį darbą, budėjimą ir esant nukrypimui nuo normalių darbo sąlygų</t>
  </si>
  <si>
    <t xml:space="preserve">kitoms išmo-
koms
</t>
  </si>
  <si>
    <t>iš viso</t>
  </si>
  <si>
    <t>x</t>
  </si>
  <si>
    <t>2. Teisėjai</t>
  </si>
  <si>
    <t>3. Valstybės tarnautojai</t>
  </si>
  <si>
    <t>iš jų statutiniai</t>
  </si>
  <si>
    <t>4. Kariai</t>
  </si>
  <si>
    <t xml:space="preserve">iš jų: </t>
  </si>
  <si>
    <t xml:space="preserve">       profesinės karo tarnybos kariai</t>
  </si>
  <si>
    <t xml:space="preserve">       kariai savanoriai ir kiti savanoriškos
       nenuolatinės karo tarnybos kariai, aktyviojo
       kariuomenės personalo rezervo kariai ir rezervo 
       kariai</t>
  </si>
  <si>
    <t>5. Darbuotojai, dirbantys pagal darbo sutartis</t>
  </si>
  <si>
    <t>iš jų:</t>
  </si>
  <si>
    <t xml:space="preserve">       pedagogai (pedagoginės normos)</t>
  </si>
  <si>
    <t xml:space="preserve">      darbuotojai, kurių pareigybės
      priskiriamos D lygiui (darbininkai)</t>
  </si>
  <si>
    <t>6. Mokslo ir studijų institucijų vadovai, jų pavaduotojai, akademinių padalinių vadovai, jų pavaduotojai, moksliniai sekretoriai, mokslo darbuotojai, kiti tyrėjai ir dėstytojai</t>
  </si>
  <si>
    <t>7. Komisijų nariai, valstybės įmonių, viešųjų įstaigų darbuotojai</t>
  </si>
  <si>
    <t>8. Medicinos rezidentai</t>
  </si>
  <si>
    <t>9. Iš viso (1 + 2 + 3 + 4 + 5 + 6 + 7 + 8)</t>
  </si>
  <si>
    <t>10. Darbo užmokestis pinigais, iš viso (1 + 2 + 3 + 4 + 5 + 6 + 7 + 8)</t>
  </si>
  <si>
    <t>11. Pajamos natūra</t>
  </si>
  <si>
    <t xml:space="preserve">Iš viso (10 + 11) </t>
  </si>
  <si>
    <t>Institucijų (įstaigų) skaičius</t>
  </si>
  <si>
    <t>1. Lentelės 1 skiltis pildoma pagal Lietuvos Respublikos valstybės pareigūnų darbo užmokesčio, Lietuvos Respublikos valstybės politikų darbo užmokesčio ir kitus valstybės pareigūnų veiklą reglamentuojančius įstatymus ir pagal Lietuvos Respublikos biudžetinių įstaigų darbuotojų darbo apmokėjimo ir komisijų narių atlygio už darbą įstatymo 12 straipsnį.</t>
  </si>
  <si>
    <t>2. Lentelės 2 skiltis pildoma pagal Lietuvos Respublikos teisėjų atlyginimų įstatymą.</t>
  </si>
  <si>
    <t>3. Lentelės 3 skiltis pildoma pagal Lietuvos Respublikos valstybės tarnybos ir kitus statutinių valstybės tarnautojų veiklą reglamentuojančius įstatymus.</t>
  </si>
  <si>
    <t>4. Lentelės 4 skiltis pildoma pagal  Lietuvos Respublikos krašto apsaugos sistemos organizavimo ir karo tarnybos įstatymą.</t>
  </si>
  <si>
    <t>5. Lentelės 5 skiltis pildoma pagal Lietuvos Respublikos biudžetinių įstaigų darbuotojų darbo apmokėjimo ir komisijų narių atlygio už darbą įstatymą.</t>
  </si>
  <si>
    <t>6. Lentelės 6 skiltis pildoma pagal Lietuvos Respublikos mokslo ir studijų įstatymą.</t>
  </si>
  <si>
    <t>7. Lentelės 7 skiltis pildoma pagal Lietuvos Respublikos biudžetinių įstaigų darbo apmokėjimo ir komisijų narių atlygio už darbą įstatymo 12 straipsnį, taip pat  nurodomos valstybės įmonių, viešųjų įstaigų, kurių darbo užmokestis yra įskaičiuotas į asignavimų valdytojo darbo užmokesčio fondą, pareigybės ir darbo užmokestis.</t>
  </si>
  <si>
    <t>8. Lentelės 8 skiltis pildoma pagal Lietuvos Respublikos medicinos praktikos įstatymą.</t>
  </si>
  <si>
    <t>9. Lietuvos Respublikos krašto apsaugos ministerija atskirai pildo ir Lietuvos kariuomenės suvestinę darbo užmokesčio formą.</t>
  </si>
  <si>
    <t xml:space="preserve">Valstybinė ligonių kasa prie Sveikatos apsaugos ministerijos </t>
  </si>
  <si>
    <t>PSDF</t>
  </si>
  <si>
    <r>
      <t>Periodiškumas: I ketv. /</t>
    </r>
    <r>
      <rPr>
        <i/>
        <u/>
        <sz val="11"/>
        <rFont val="Aptos"/>
        <family val="2"/>
      </rPr>
      <t xml:space="preserve"> I pusm</t>
    </r>
    <r>
      <rPr>
        <i/>
        <sz val="11"/>
        <rFont val="Aptos"/>
        <family val="2"/>
      </rPr>
      <t>. / 9 mėn. / metinė</t>
    </r>
  </si>
  <si>
    <r>
      <t xml:space="preserve">Periodiškumas: I ketv. </t>
    </r>
    <r>
      <rPr>
        <i/>
        <u/>
        <sz val="12"/>
        <rFont val="Aptos"/>
        <family val="2"/>
      </rPr>
      <t>/ I pusm</t>
    </r>
    <r>
      <rPr>
        <i/>
        <sz val="12"/>
        <rFont val="Aptos"/>
        <family val="2"/>
      </rPr>
      <t>. / 9 mėn. / metinė</t>
    </r>
  </si>
  <si>
    <r>
      <t xml:space="preserve">Ataskaitiniam laikotarpiui skirta suma
</t>
    </r>
    <r>
      <rPr>
        <sz val="12"/>
        <rFont val="Aptos"/>
        <family val="2"/>
      </rPr>
      <t>(4 + 5 + 6)</t>
    </r>
  </si>
  <si>
    <r>
      <t>Kompiuterinės programinės įrangos ir kompiuterinės programinės įrangos licencijų</t>
    </r>
    <r>
      <rPr>
        <strike/>
        <sz val="10"/>
        <rFont val="Aptos"/>
        <family val="2"/>
      </rPr>
      <t xml:space="preserve"> </t>
    </r>
    <r>
      <rPr>
        <sz val="10"/>
        <rFont val="Aptos"/>
        <family val="2"/>
      </rPr>
      <t>įsigijimo išlaidos</t>
    </r>
  </si>
  <si>
    <r>
      <t>Biologinio turto ir žemės gelmių  išteklių</t>
    </r>
    <r>
      <rPr>
        <strike/>
        <sz val="10"/>
        <rFont val="Aptos"/>
        <family val="2"/>
      </rPr>
      <t xml:space="preserve"> </t>
    </r>
    <r>
      <rPr>
        <sz val="10"/>
        <rFont val="Aptos"/>
        <family val="2"/>
      </rPr>
      <t>įsigijimo išlaidos</t>
    </r>
  </si>
  <si>
    <r>
      <t>(finansinę apskaitą tvarkančio asmens</t>
    </r>
    <r>
      <rPr>
        <b/>
        <sz val="9"/>
        <rFont val="Aptos"/>
        <family val="2"/>
      </rPr>
      <t>,</t>
    </r>
    <r>
      <rPr>
        <sz val="9"/>
        <rFont val="Aptos"/>
        <family val="2"/>
      </rPr>
      <t xml:space="preserve"> centralizuotos apskaitos įstaigos vadovo arba jo įgalioto asmens pareigų pavadinimas)</t>
    </r>
  </si>
  <si>
    <r>
      <t>1. Valstybės politikai ir valstybės pareigūnai</t>
    </r>
    <r>
      <rPr>
        <vertAlign val="superscript"/>
        <sz val="10"/>
        <rFont val="Aptos"/>
        <family val="2"/>
      </rPr>
      <t xml:space="preserve"> </t>
    </r>
  </si>
  <si>
    <r>
      <rPr>
        <b/>
        <sz val="9"/>
        <rFont val="Aptos"/>
        <family val="2"/>
      </rPr>
      <t>Pastabos</t>
    </r>
    <r>
      <rPr>
        <sz val="9"/>
        <rFont val="Aptos"/>
        <family val="2"/>
      </rPr>
      <t>:</t>
    </r>
  </si>
  <si>
    <t xml:space="preserve">                                                                                                                 (data)</t>
  </si>
  <si>
    <t xml:space="preserve">Pagal 2025 m. birželio 30 d.  duomenis                </t>
  </si>
  <si>
    <t>Pagal 2025 m. birželio 30 d. duomenis</t>
  </si>
  <si>
    <t xml:space="preserve">ASMENS SVEIKATOS PRIEŽIŪROS PASLAUGOMS SKIRTŲ PRIVALOMOJO SVEIKATOS DRAUDIMO FONDO LĖŠŲ PANAUDOJIMO ATASKAITA </t>
  </si>
  <si>
    <t xml:space="preserve"> 2025  M. BIRŽELIO 30 D. </t>
  </si>
  <si>
    <t>(I ketvirčio, pusmečio, 9 mėnesių, metinė)</t>
  </si>
  <si>
    <t>PUSMEČIO</t>
  </si>
  <si>
    <t>VALSTYBINĖ LIGONIŲ KASA PRIE SVEIKATOS APSAUGOS MINISTERIJOS
PRIVALOMOJO SVEIKATOS DRAUDIMO FONDO 
2025 METŲ I PUSMEČIO BIUDŽETO VYKDYMO ATASKAITOS
(Valstybinė ligonių kasa prie Sveikatos apsaugos ministerijos pagal Panevėžio teritorinės ligonių kasos duomenis)
Vilnius</t>
  </si>
  <si>
    <t>PRIVALOMOJO SVEIKATOS DRAUDIMO FONDO BIUDŽETO ĮPLAUKŲ PLANO VYKDYMO ATASKAITA (Forma Nr. 1-PSDF-P)</t>
  </si>
  <si>
    <t>ASMENS SVEIKATOS PRIEŽIŪROS PASLAUGOMS SKIRTŲ PRIVALOMOJO SVEIKATOS DRAUDIMO FONDO LĖŠŲ PANAUDOJIMO ATASKAITA (Forma Nr. 1-PSDF-I-01)</t>
  </si>
  <si>
    <t>BIUDŽETO IŠLAIDŲ SĄMATOS VYKDYMO ATASKAITA (Forma Nr. 2)</t>
  </si>
  <si>
    <t>PRIVALOMOJO SVEIKATOS DRAUDIMO FONDO BIUDŽETO IŠLAIDŲ PLANO VYKDYMO ATASKAITA (Forma Nr. 1-PSD-I)</t>
  </si>
  <si>
    <t xml:space="preserve">2025-    -          Nr. </t>
  </si>
  <si>
    <t>PAGAL PANEVĖŽIO TERITORINĖS LIGONIŲ KASOS DUOMENIS</t>
  </si>
  <si>
    <t>1. Pervesta VLK 18,00 eurų (Pajamų klasifikacijos straipsnis: 03 04 Pajamos už kompensuojamųjų vaistų pasų pakartotinį išdavimą)</t>
  </si>
  <si>
    <t>3. Pervesta VLK 205,00 eurų (Pajamų klasifikacijos straipsnis: 03 06 Institucijų, vykdančių privalomąjį sveikatos draudimą, veiklos pajamos)</t>
  </si>
  <si>
    <t>PATVIRTINTA</t>
  </si>
  <si>
    <t>Lietuvos Respublikos finansų ministro</t>
  </si>
  <si>
    <t>2025 m. kovo 25 d. įsakymu Nr. 1K-63</t>
  </si>
  <si>
    <t xml:space="preserve">PRIVALOMOJO SVEIKATOS DRAUDIMO SISTEMOS FUNKCIONAVIMUI UŽTIKRINTI 
IR ŠĮ DRAUDIMĄ VYKDANČIŲ INSTITUCIJŲ VEIKLOS IŠLAIDOMS APMOKĖTI						</t>
  </si>
  <si>
    <t xml:space="preserve">2025-      -     Nr.  </t>
  </si>
  <si>
    <t xml:space="preserve">2025-     -      Nr. </t>
  </si>
  <si>
    <t xml:space="preserve">INFORMACIJA APIE IŠLAIDŲ DARBO UŽMOKESČIUI PLANO VYKDYMĄ 2025 M. BIRŽELIO 30 D. </t>
  </si>
  <si>
    <t>Privalomojo sveikatos draudimo sistemos fukcionavimui užtikrinti ir šį draudimą vykdančių institucijų veiklos išlaidoms apmokėti</t>
  </si>
  <si>
    <t>2025-   -</t>
  </si>
  <si>
    <r>
      <t>Periodiškumas:</t>
    </r>
    <r>
      <rPr>
        <i/>
        <u/>
        <sz val="12"/>
        <rFont val="Aptos"/>
        <family val="2"/>
      </rPr>
      <t xml:space="preserve"> </t>
    </r>
    <r>
      <rPr>
        <i/>
        <sz val="12"/>
        <rFont val="Aptos"/>
        <family val="2"/>
      </rPr>
      <t xml:space="preserve">I ketv. </t>
    </r>
    <r>
      <rPr>
        <i/>
        <u/>
        <sz val="12"/>
        <rFont val="Aptos"/>
        <family val="2"/>
      </rPr>
      <t xml:space="preserve">/ I pusm. </t>
    </r>
    <r>
      <rPr>
        <i/>
        <sz val="12"/>
        <rFont val="Aptos"/>
        <family val="2"/>
      </rPr>
      <t>/ 9 mėn. / metinė</t>
    </r>
  </si>
  <si>
    <t xml:space="preserve">2025-    -     Nr. </t>
  </si>
  <si>
    <t>4. Pervesta VLK 0,00 eurų (Pajamų klasifikacijos straipsnis: 03 07 Kitos teisėtai gautos pajamos)</t>
  </si>
  <si>
    <t>Ekonomikos departamento                            Finansų ir apskaitos skyriaus vedėjas</t>
  </si>
  <si>
    <t>INFORMACIJA APIE IŠLAIDŲ DARBO UŽMOKESČIUI PLANO VYKDYMĄ (Forma Nr. BV-2)</t>
  </si>
  <si>
    <t>Ekonomikos departamento                                       Finansų ir apskaitos skyriaus vedėjas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</si>
</sst>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Red]#,##0.00"/>
  </numFmts>
  <fonts count="43">
    <font>
      <sz val="11"/>
      <color theme="1"/>
      <name val="Calibri"/>
      <family val="2"/>
      <scheme val="minor"/>
    </font>
    <font>
      <sz val="11"/>
      <color theme="1"/>
      <name val="Calibri"/>
      <family val="2"/>
      <charset val="186"/>
      <scheme val="minor"/>
    </font>
    <font>
      <sz val="11"/>
      <color theme="1"/>
      <name val="Aptos"/>
      <family val="2"/>
    </font>
    <font>
      <sz val="12"/>
      <color theme="1"/>
      <name val="Aptos"/>
      <family val="2"/>
    </font>
    <font>
      <sz val="11.5"/>
      <color theme="1"/>
      <name val="Aptos"/>
      <family val="2"/>
    </font>
    <font>
      <sz val="10"/>
      <name val="Arial Baltic"/>
      <charset val="186"/>
    </font>
    <font>
      <sz val="10"/>
      <name val="HelveticaLT"/>
      <charset val="186"/>
    </font>
    <font>
      <b/>
      <sz val="14"/>
      <name val="Aptos"/>
      <family val="2"/>
    </font>
    <font>
      <sz val="10"/>
      <name val="Arial"/>
      <family val="2"/>
      <charset val="186"/>
    </font>
    <font>
      <u/>
      <sz val="11"/>
      <color theme="10"/>
      <name val="Calibri"/>
      <family val="2"/>
      <charset val="186"/>
      <scheme val="minor"/>
    </font>
    <font>
      <sz val="11"/>
      <color indexed="8"/>
      <name val="Calibri"/>
      <family val="2"/>
    </font>
    <font>
      <sz val="10"/>
      <name val="Times New Roman"/>
      <family val="1"/>
      <charset val="186"/>
    </font>
    <font>
      <sz val="12"/>
      <name val="Aptos"/>
      <family val="2"/>
    </font>
    <font>
      <b/>
      <sz val="12"/>
      <name val="Aptos"/>
      <family val="2"/>
    </font>
    <font>
      <sz val="10"/>
      <name val="TimesLT"/>
      <charset val="186"/>
    </font>
    <font>
      <sz val="10"/>
      <name val="Times New Roman Baltic"/>
      <family val="1"/>
      <charset val="186"/>
    </font>
    <font>
      <strike/>
      <sz val="10"/>
      <color rgb="FFFF0000"/>
      <name val="Times New Roman Baltic"/>
      <charset val="186"/>
    </font>
    <font>
      <sz val="9"/>
      <name val="Aptos"/>
      <family val="2"/>
    </font>
    <font>
      <b/>
      <sz val="9"/>
      <name val="Aptos"/>
      <family val="2"/>
    </font>
    <font>
      <sz val="10"/>
      <name val="Aptos"/>
      <family val="2"/>
    </font>
    <font>
      <sz val="8"/>
      <name val="Aptos"/>
      <family val="2"/>
    </font>
    <font>
      <sz val="12"/>
      <color rgb="FFFF0000"/>
      <name val="Aptos"/>
      <family val="2"/>
    </font>
    <font>
      <i/>
      <sz val="12"/>
      <name val="Aptos"/>
      <family val="2"/>
    </font>
    <font>
      <i/>
      <u/>
      <sz val="12"/>
      <name val="Aptos"/>
      <family val="2"/>
    </font>
    <font>
      <u/>
      <sz val="11"/>
      <color rgb="FFFF0000"/>
      <name val="Aptos"/>
      <family val="2"/>
    </font>
    <font>
      <sz val="11"/>
      <name val="Aptos"/>
      <family val="2"/>
    </font>
    <font>
      <b/>
      <sz val="11"/>
      <name val="Aptos"/>
      <family val="2"/>
    </font>
    <font>
      <i/>
      <sz val="11"/>
      <name val="Aptos"/>
      <family val="2"/>
    </font>
    <font>
      <i/>
      <u/>
      <sz val="11"/>
      <name val="Aptos"/>
      <family val="2"/>
    </font>
    <font>
      <b/>
      <sz val="11"/>
      <color rgb="FFFF0000"/>
      <name val="Aptos"/>
      <family val="2"/>
    </font>
    <font>
      <b/>
      <i/>
      <sz val="11"/>
      <name val="Aptos"/>
      <family val="2"/>
    </font>
    <font>
      <sz val="11"/>
      <color rgb="FF000000"/>
      <name val="Aptos"/>
      <family val="2"/>
    </font>
    <font>
      <sz val="14"/>
      <name val="Aptos"/>
      <family val="2"/>
    </font>
    <font>
      <sz val="8"/>
      <color rgb="FFFF0000"/>
      <name val="Aptos"/>
      <family val="2"/>
    </font>
    <font>
      <strike/>
      <sz val="8"/>
      <name val="Aptos"/>
      <family val="2"/>
    </font>
    <font>
      <b/>
      <sz val="8"/>
      <name val="Aptos"/>
      <family val="2"/>
    </font>
    <font>
      <b/>
      <sz val="10"/>
      <name val="Aptos"/>
      <family val="2"/>
    </font>
    <font>
      <strike/>
      <sz val="10"/>
      <name val="Aptos"/>
      <family val="2"/>
    </font>
    <font>
      <i/>
      <sz val="10"/>
      <name val="Aptos"/>
      <family val="2"/>
    </font>
    <font>
      <vertAlign val="superscript"/>
      <sz val="12"/>
      <name val="Aptos"/>
      <family val="2"/>
    </font>
    <font>
      <vertAlign val="superscript"/>
      <sz val="10"/>
      <name val="Aptos"/>
      <family val="2"/>
    </font>
    <font>
      <vertAlign val="superscript"/>
      <sz val="9"/>
      <name val="Aptos"/>
      <family val="2"/>
    </font>
    <font>
      <sz val="11"/>
      <color rgb="FFFF0000"/>
      <name val="Aptos"/>
      <family val="2"/>
    </font>
  </fonts>
  <fills count="6">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rgb="FFC00000"/>
        <bgColor indexed="64"/>
      </patternFill>
    </fill>
    <fill>
      <patternFill patternType="solid">
        <fgColor rgb="FFFF0000"/>
        <bgColor indexed="64"/>
      </patternFill>
    </fill>
  </fills>
  <borders count="56">
    <border>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7">
    <xf numFmtId="0" fontId="0" fillId="0" borderId="0"/>
    <xf numFmtId="0" fontId="1" fillId="0" borderId="0"/>
    <xf numFmtId="0" fontId="5" fillId="0" borderId="0"/>
    <xf numFmtId="0" fontId="6" fillId="0" borderId="0"/>
    <xf numFmtId="0" fontId="8" fillId="0" borderId="0"/>
    <xf numFmtId="0" fontId="9" fillId="0" borderId="0" applyNumberFormat="0" applyFill="0" applyBorder="0" applyAlignment="0" applyProtection="0"/>
    <xf numFmtId="0" fontId="1" fillId="0" borderId="0"/>
    <xf numFmtId="0" fontId="10" fillId="0" borderId="0"/>
    <xf numFmtId="0" fontId="8" fillId="0" borderId="0"/>
    <xf numFmtId="0" fontId="8" fillId="0" borderId="0"/>
    <xf numFmtId="0" fontId="11" fillId="0" borderId="0"/>
    <xf numFmtId="0" fontId="14" fillId="0" borderId="0"/>
    <xf numFmtId="0" fontId="14" fillId="0" borderId="0"/>
    <xf numFmtId="0" fontId="1" fillId="0" borderId="0"/>
    <xf numFmtId="0" fontId="11" fillId="0" borderId="0"/>
    <xf numFmtId="0" fontId="8" fillId="0" borderId="0"/>
    <xf numFmtId="0" fontId="11" fillId="0" borderId="0"/>
  </cellStyleXfs>
  <cellXfs count="479">
    <xf numFmtId="0" fontId="0" fillId="0" borderId="0" xfId="0"/>
    <xf numFmtId="0" fontId="3" fillId="0" borderId="0" xfId="0" applyFont="1"/>
    <xf numFmtId="0" fontId="3" fillId="0" borderId="0" xfId="0" applyFont="1" applyAlignment="1">
      <alignment wrapText="1"/>
    </xf>
    <xf numFmtId="0" fontId="7" fillId="0" borderId="0" xfId="0" applyFont="1"/>
    <xf numFmtId="0" fontId="12" fillId="0" borderId="0" xfId="0" applyFont="1"/>
    <xf numFmtId="4" fontId="12" fillId="0" borderId="0" xfId="0" applyNumberFormat="1" applyFont="1"/>
    <xf numFmtId="0" fontId="12" fillId="0" borderId="0" xfId="0" applyFont="1" applyAlignment="1">
      <alignment horizontal="center"/>
    </xf>
    <xf numFmtId="0" fontId="13" fillId="2" borderId="0" xfId="11" applyFont="1" applyFill="1" applyAlignment="1">
      <alignment vertical="center"/>
    </xf>
    <xf numFmtId="0" fontId="7" fillId="0" borderId="0" xfId="13" applyFont="1"/>
    <xf numFmtId="49" fontId="17" fillId="0" borderId="0" xfId="15" applyNumberFormat="1" applyFont="1" applyAlignment="1">
      <alignment horizontal="left" vertical="top" wrapText="1"/>
    </xf>
    <xf numFmtId="0" fontId="17" fillId="0" borderId="0" xfId="16" applyFont="1"/>
    <xf numFmtId="1" fontId="17" fillId="0" borderId="0" xfId="16" applyNumberFormat="1" applyFont="1" applyProtection="1">
      <protection locked="0"/>
    </xf>
    <xf numFmtId="49" fontId="17" fillId="0" borderId="0" xfId="15" applyNumberFormat="1" applyFont="1" applyAlignment="1">
      <alignment horizontal="center" vertical="top" wrapText="1"/>
    </xf>
    <xf numFmtId="49" fontId="17" fillId="0" borderId="41" xfId="15" applyNumberFormat="1" applyFont="1" applyBorder="1" applyAlignment="1">
      <alignment horizontal="left" vertical="top" wrapText="1"/>
    </xf>
    <xf numFmtId="49" fontId="18" fillId="0" borderId="41" xfId="15" applyNumberFormat="1" applyFont="1" applyBorder="1"/>
    <xf numFmtId="49" fontId="17" fillId="0" borderId="41" xfId="15" applyNumberFormat="1" applyFont="1" applyBorder="1"/>
    <xf numFmtId="164" fontId="17" fillId="0" borderId="41" xfId="15" applyNumberFormat="1" applyFont="1" applyBorder="1"/>
    <xf numFmtId="164" fontId="17" fillId="0" borderId="0" xfId="15" applyNumberFormat="1" applyFont="1"/>
    <xf numFmtId="49" fontId="17" fillId="0" borderId="0" xfId="15" applyNumberFormat="1" applyFont="1" applyAlignment="1">
      <alignment horizontal="left"/>
    </xf>
    <xf numFmtId="49" fontId="17" fillId="0" borderId="0" xfId="15" applyNumberFormat="1" applyFont="1" applyAlignment="1">
      <alignment horizontal="center"/>
    </xf>
    <xf numFmtId="164" fontId="17" fillId="0" borderId="0" xfId="15" applyNumberFormat="1" applyFont="1" applyAlignment="1">
      <alignment horizontal="center"/>
    </xf>
    <xf numFmtId="164" fontId="17" fillId="0" borderId="17" xfId="15" applyNumberFormat="1" applyFont="1" applyBorder="1" applyAlignment="1">
      <alignment horizontal="center"/>
    </xf>
    <xf numFmtId="164" fontId="17" fillId="0" borderId="17" xfId="15" applyNumberFormat="1" applyFont="1" applyBorder="1" applyAlignment="1">
      <alignment horizontal="right"/>
    </xf>
    <xf numFmtId="1" fontId="17" fillId="0" borderId="17" xfId="15" applyNumberFormat="1" applyFont="1" applyBorder="1" applyAlignment="1">
      <alignment horizontal="right"/>
    </xf>
    <xf numFmtId="49" fontId="18" fillId="0" borderId="41" xfId="15" applyNumberFormat="1" applyFont="1" applyBorder="1" applyAlignment="1">
      <alignment horizontal="center"/>
    </xf>
    <xf numFmtId="49" fontId="17" fillId="0" borderId="41" xfId="15" applyNumberFormat="1" applyFont="1" applyBorder="1" applyAlignment="1">
      <alignment horizontal="center"/>
    </xf>
    <xf numFmtId="164" fontId="17" fillId="0" borderId="41" xfId="15" applyNumberFormat="1" applyFont="1" applyBorder="1" applyAlignment="1">
      <alignment horizontal="center"/>
    </xf>
    <xf numFmtId="164" fontId="17" fillId="0" borderId="29" xfId="15" applyNumberFormat="1" applyFont="1" applyBorder="1" applyAlignment="1">
      <alignment horizontal="center"/>
    </xf>
    <xf numFmtId="0" fontId="19" fillId="0" borderId="0" xfId="11" applyFont="1"/>
    <xf numFmtId="0" fontId="19" fillId="0" borderId="0" xfId="9" applyFont="1"/>
    <xf numFmtId="164" fontId="20" fillId="0" borderId="0" xfId="12" applyNumberFormat="1" applyFont="1" applyAlignment="1">
      <alignment horizontal="left" vertical="center"/>
    </xf>
    <xf numFmtId="0" fontId="19" fillId="0" borderId="0" xfId="9" applyFont="1" applyAlignment="1">
      <alignment wrapText="1"/>
    </xf>
    <xf numFmtId="0" fontId="20" fillId="0" borderId="0" xfId="9" applyFont="1" applyAlignment="1">
      <alignment horizontal="center" wrapText="1"/>
    </xf>
    <xf numFmtId="164" fontId="20" fillId="0" borderId="0" xfId="12" applyNumberFormat="1" applyFont="1" applyAlignment="1">
      <alignment horizontal="left"/>
    </xf>
    <xf numFmtId="0" fontId="20" fillId="0" borderId="0" xfId="11" applyFont="1" applyAlignment="1">
      <alignment horizontal="left"/>
    </xf>
    <xf numFmtId="3" fontId="19" fillId="0" borderId="30" xfId="11" applyNumberFormat="1" applyFont="1" applyBorder="1"/>
    <xf numFmtId="0" fontId="20" fillId="0" borderId="0" xfId="11" applyFont="1"/>
    <xf numFmtId="0" fontId="20" fillId="0" borderId="0" xfId="11" applyFont="1" applyAlignment="1">
      <alignment horizontal="center"/>
    </xf>
    <xf numFmtId="0" fontId="17" fillId="0" borderId="0" xfId="12" applyFont="1" applyAlignment="1">
      <alignment horizontal="center"/>
    </xf>
    <xf numFmtId="164" fontId="20" fillId="0" borderId="0" xfId="12" applyNumberFormat="1" applyFont="1" applyAlignment="1">
      <alignment horizontal="right"/>
    </xf>
    <xf numFmtId="0" fontId="20" fillId="0" borderId="0" xfId="9" applyFont="1" applyAlignment="1">
      <alignment horizontal="center"/>
    </xf>
    <xf numFmtId="0" fontId="19" fillId="0" borderId="29" xfId="9" applyFont="1" applyBorder="1"/>
    <xf numFmtId="0" fontId="20" fillId="0" borderId="0" xfId="9" applyFont="1" applyAlignment="1">
      <alignment horizontal="right"/>
    </xf>
    <xf numFmtId="3" fontId="19" fillId="0" borderId="31" xfId="11" applyNumberFormat="1" applyFont="1" applyBorder="1"/>
    <xf numFmtId="0" fontId="20" fillId="0" borderId="32" xfId="9" applyFont="1" applyBorder="1" applyAlignment="1">
      <alignment horizontal="right"/>
    </xf>
    <xf numFmtId="0" fontId="19" fillId="0" borderId="33" xfId="9" applyFont="1" applyBorder="1"/>
    <xf numFmtId="0" fontId="19" fillId="0" borderId="30" xfId="9" applyFont="1" applyBorder="1"/>
    <xf numFmtId="0" fontId="20" fillId="0" borderId="34" xfId="9" applyFont="1" applyBorder="1" applyAlignment="1">
      <alignment horizontal="right"/>
    </xf>
    <xf numFmtId="3" fontId="19" fillId="0" borderId="35" xfId="11" applyNumberFormat="1" applyFont="1" applyBorder="1" applyAlignment="1" applyProtection="1">
      <alignment horizontal="right"/>
      <protection locked="0"/>
    </xf>
    <xf numFmtId="3" fontId="19" fillId="0" borderId="36" xfId="11" applyNumberFormat="1" applyFont="1" applyBorder="1"/>
    <xf numFmtId="0" fontId="21" fillId="0" borderId="0" xfId="1" applyFont="1"/>
    <xf numFmtId="4" fontId="12" fillId="0" borderId="0" xfId="1" applyNumberFormat="1" applyFont="1"/>
    <xf numFmtId="4" fontId="21" fillId="0" borderId="0" xfId="1" applyNumberFormat="1" applyFont="1"/>
    <xf numFmtId="4" fontId="13" fillId="0" borderId="0" xfId="1" applyNumberFormat="1" applyFont="1" applyAlignment="1">
      <alignment horizontal="center"/>
    </xf>
    <xf numFmtId="4" fontId="13" fillId="0" borderId="0" xfId="1" applyNumberFormat="1" applyFont="1"/>
    <xf numFmtId="0" fontId="12" fillId="0" borderId="0" xfId="1" applyFont="1"/>
    <xf numFmtId="0" fontId="12" fillId="0" borderId="0" xfId="2" applyFont="1" applyAlignment="1">
      <alignment horizontal="left"/>
    </xf>
    <xf numFmtId="0" fontId="12" fillId="0" borderId="0" xfId="3" applyFont="1"/>
    <xf numFmtId="0" fontId="2" fillId="0" borderId="0" xfId="0" applyFont="1"/>
    <xf numFmtId="0" fontId="7" fillId="0" borderId="0" xfId="3" applyFont="1" applyAlignment="1">
      <alignment vertical="center"/>
    </xf>
    <xf numFmtId="0" fontId="7" fillId="0" borderId="0" xfId="1" applyFont="1" applyAlignment="1">
      <alignment horizontal="center"/>
    </xf>
    <xf numFmtId="0" fontId="13" fillId="0" borderId="0" xfId="1" applyFont="1" applyAlignment="1">
      <alignment horizontal="center"/>
    </xf>
    <xf numFmtId="0" fontId="12" fillId="0" borderId="0" xfId="3" applyFont="1" applyAlignment="1">
      <alignment vertical="center"/>
    </xf>
    <xf numFmtId="0" fontId="7" fillId="0" borderId="0" xfId="3" applyFont="1" applyAlignment="1">
      <alignment horizontal="center" vertical="center" wrapText="1"/>
    </xf>
    <xf numFmtId="0" fontId="13" fillId="0" borderId="0" xfId="3" applyFont="1" applyAlignment="1">
      <alignment horizontal="center"/>
    </xf>
    <xf numFmtId="0" fontId="12" fillId="0" borderId="0" xfId="3" applyFont="1" applyAlignment="1">
      <alignment horizontal="center" vertical="center" wrapText="1"/>
    </xf>
    <xf numFmtId="4" fontId="12" fillId="0" borderId="0" xfId="1" applyNumberFormat="1" applyFont="1" applyAlignment="1">
      <alignment horizontal="right"/>
    </xf>
    <xf numFmtId="0" fontId="12" fillId="0" borderId="0" xfId="1" applyFont="1" applyAlignment="1">
      <alignment vertical="top" wrapText="1"/>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4" fontId="13" fillId="0" borderId="7" xfId="1" applyNumberFormat="1" applyFont="1" applyBorder="1" applyAlignment="1">
      <alignment horizontal="center" vertical="center" wrapText="1"/>
    </xf>
    <xf numFmtId="4" fontId="13" fillId="0" borderId="8" xfId="1" applyNumberFormat="1" applyFont="1" applyBorder="1" applyAlignment="1">
      <alignment horizontal="center" vertical="center" wrapText="1"/>
    </xf>
    <xf numFmtId="4" fontId="13" fillId="0" borderId="9" xfId="1" applyNumberFormat="1" applyFont="1" applyBorder="1" applyAlignment="1">
      <alignment horizontal="center" vertical="center" wrapText="1"/>
    </xf>
    <xf numFmtId="0" fontId="12" fillId="0" borderId="0" xfId="1" applyFont="1" applyAlignment="1">
      <alignment horizontal="center" vertical="top" wrapText="1"/>
    </xf>
    <xf numFmtId="49" fontId="22" fillId="0" borderId="10" xfId="1" applyNumberFormat="1" applyFont="1" applyBorder="1" applyAlignment="1">
      <alignment horizontal="center" vertical="top" wrapText="1"/>
    </xf>
    <xf numFmtId="49" fontId="22" fillId="0" borderId="11" xfId="1" applyNumberFormat="1" applyFont="1" applyBorder="1" applyAlignment="1">
      <alignment horizontal="center" vertical="top" wrapText="1"/>
    </xf>
    <xf numFmtId="49" fontId="22" fillId="0" borderId="12" xfId="1" applyNumberFormat="1" applyFont="1" applyBorder="1" applyAlignment="1">
      <alignment horizontal="center" vertical="top" wrapText="1"/>
    </xf>
    <xf numFmtId="49" fontId="22" fillId="0" borderId="0" xfId="1" applyNumberFormat="1" applyFont="1" applyAlignment="1">
      <alignment vertical="top" wrapText="1"/>
    </xf>
    <xf numFmtId="49" fontId="13" fillId="0" borderId="13" xfId="1" applyNumberFormat="1" applyFont="1" applyBorder="1" applyAlignment="1">
      <alignment horizontal="center" vertical="top" wrapText="1"/>
    </xf>
    <xf numFmtId="49" fontId="13" fillId="0" borderId="14" xfId="1" applyNumberFormat="1" applyFont="1" applyBorder="1" applyAlignment="1">
      <alignment vertical="justify" wrapText="1"/>
    </xf>
    <xf numFmtId="4" fontId="13" fillId="0" borderId="15" xfId="1" applyNumberFormat="1" applyFont="1" applyBorder="1" applyAlignment="1">
      <alignment horizontal="center" vertical="center" wrapText="1"/>
    </xf>
    <xf numFmtId="4" fontId="13" fillId="0" borderId="16" xfId="1" applyNumberFormat="1" applyFont="1" applyBorder="1" applyAlignment="1">
      <alignment horizontal="center" vertical="center" wrapText="1"/>
    </xf>
    <xf numFmtId="49" fontId="13" fillId="0" borderId="0" xfId="1" applyNumberFormat="1" applyFont="1" applyAlignment="1">
      <alignment vertical="top" wrapText="1"/>
    </xf>
    <xf numFmtId="49" fontId="12" fillId="0" borderId="13" xfId="1" applyNumberFormat="1" applyFont="1" applyBorder="1" applyAlignment="1">
      <alignment horizontal="center" vertical="top" wrapText="1"/>
    </xf>
    <xf numFmtId="49" fontId="12" fillId="0" borderId="17" xfId="1" applyNumberFormat="1" applyFont="1" applyBorder="1" applyAlignment="1">
      <alignment vertical="center" wrapText="1"/>
    </xf>
    <xf numFmtId="4" fontId="12" fillId="0" borderId="17" xfId="1" applyNumberFormat="1" applyFont="1" applyBorder="1" applyAlignment="1">
      <alignment horizontal="center" vertical="center" wrapText="1"/>
    </xf>
    <xf numFmtId="4" fontId="12" fillId="0" borderId="18" xfId="1" applyNumberFormat="1" applyFont="1" applyBorder="1" applyAlignment="1">
      <alignment horizontal="center" vertical="center" wrapText="1"/>
    </xf>
    <xf numFmtId="49" fontId="12" fillId="0" borderId="19" xfId="1" applyNumberFormat="1" applyFont="1" applyBorder="1" applyAlignment="1">
      <alignment horizontal="center" vertical="top" wrapText="1"/>
    </xf>
    <xf numFmtId="49" fontId="12" fillId="0" borderId="17" xfId="1" applyNumberFormat="1" applyFont="1" applyBorder="1" applyAlignment="1">
      <alignment vertical="justify" wrapText="1"/>
    </xf>
    <xf numFmtId="49" fontId="12" fillId="0" borderId="0" xfId="1" applyNumberFormat="1" applyFont="1" applyAlignment="1">
      <alignment vertical="top" wrapText="1"/>
    </xf>
    <xf numFmtId="4" fontId="13" fillId="0" borderId="22" xfId="1" applyNumberFormat="1" applyFont="1" applyBorder="1" applyAlignment="1">
      <alignment horizontal="center" vertical="center" wrapText="1"/>
    </xf>
    <xf numFmtId="4" fontId="13" fillId="0" borderId="21" xfId="1" applyNumberFormat="1" applyFont="1" applyBorder="1" applyAlignment="1">
      <alignment horizontal="center" vertical="center" wrapText="1"/>
    </xf>
    <xf numFmtId="49" fontId="13" fillId="0" borderId="0" xfId="1" applyNumberFormat="1" applyFont="1" applyAlignment="1">
      <alignment horizontal="right" vertical="top" wrapText="1"/>
    </xf>
    <xf numFmtId="4" fontId="13" fillId="0" borderId="0" xfId="1" applyNumberFormat="1" applyFont="1" applyAlignment="1">
      <alignment horizontal="center" vertical="center" wrapText="1"/>
    </xf>
    <xf numFmtId="4" fontId="13" fillId="0" borderId="0" xfId="0" applyNumberFormat="1" applyFont="1" applyAlignment="1">
      <alignment horizontal="center" vertical="center" wrapText="1"/>
    </xf>
    <xf numFmtId="49" fontId="12" fillId="0" borderId="0" xfId="0" applyNumberFormat="1" applyFont="1" applyAlignment="1">
      <alignment vertical="top" wrapText="1"/>
    </xf>
    <xf numFmtId="49" fontId="13" fillId="0" borderId="0" xfId="0" applyNumberFormat="1" applyFont="1" applyAlignment="1">
      <alignment vertical="top" wrapText="1"/>
    </xf>
    <xf numFmtId="0" fontId="24" fillId="0" borderId="0" xfId="5" applyFont="1" applyFill="1"/>
    <xf numFmtId="0" fontId="25" fillId="0" borderId="0" xfId="3" applyFont="1"/>
    <xf numFmtId="0" fontId="25" fillId="0" borderId="0" xfId="3" applyFont="1" applyAlignment="1">
      <alignment horizontal="left"/>
    </xf>
    <xf numFmtId="0" fontId="26" fillId="0" borderId="0" xfId="3" applyFont="1"/>
    <xf numFmtId="0" fontId="26" fillId="0" borderId="0" xfId="3" applyFont="1" applyAlignment="1">
      <alignment vertical="center"/>
    </xf>
    <xf numFmtId="0" fontId="26" fillId="0" borderId="0" xfId="3" applyFont="1" applyAlignment="1">
      <alignment horizontal="center" vertical="center" wrapText="1"/>
    </xf>
    <xf numFmtId="0" fontId="25" fillId="0" borderId="0" xfId="3" applyFont="1" applyAlignment="1">
      <alignment horizontal="center"/>
    </xf>
    <xf numFmtId="14" fontId="25" fillId="0" borderId="0" xfId="3" applyNumberFormat="1" applyFont="1" applyAlignment="1">
      <alignment horizontal="right"/>
    </xf>
    <xf numFmtId="0" fontId="25" fillId="0" borderId="0" xfId="3" applyFont="1" applyAlignment="1">
      <alignment horizontal="right"/>
    </xf>
    <xf numFmtId="0" fontId="25" fillId="0" borderId="0" xfId="3" applyFont="1" applyAlignment="1">
      <alignment horizontal="center" vertical="center" wrapText="1"/>
    </xf>
    <xf numFmtId="4" fontId="25" fillId="0" borderId="0" xfId="3" applyNumberFormat="1" applyFont="1"/>
    <xf numFmtId="0" fontId="29" fillId="0" borderId="0" xfId="3" applyFont="1" applyAlignment="1">
      <alignment horizontal="center"/>
    </xf>
    <xf numFmtId="4" fontId="25" fillId="0" borderId="0" xfId="3" applyNumberFormat="1" applyFont="1" applyAlignment="1">
      <alignment horizontal="right"/>
    </xf>
    <xf numFmtId="0" fontId="26" fillId="0" borderId="17" xfId="3" applyFont="1" applyBorder="1" applyAlignment="1">
      <alignment horizontal="center" vertical="center" wrapText="1"/>
    </xf>
    <xf numFmtId="0" fontId="30" fillId="0" borderId="17" xfId="3" applyFont="1" applyBorder="1" applyAlignment="1">
      <alignment horizontal="center" vertical="center" wrapText="1"/>
    </xf>
    <xf numFmtId="4" fontId="26" fillId="0" borderId="17" xfId="3" applyNumberFormat="1" applyFont="1" applyBorder="1" applyAlignment="1">
      <alignment vertical="center"/>
    </xf>
    <xf numFmtId="49" fontId="26" fillId="0" borderId="8" xfId="4" applyNumberFormat="1" applyFont="1" applyBorder="1" applyAlignment="1">
      <alignment horizontal="center" vertical="center"/>
    </xf>
    <xf numFmtId="4" fontId="26" fillId="0" borderId="17" xfId="3" applyNumberFormat="1" applyFont="1" applyBorder="1" applyAlignment="1">
      <alignment vertical="center" wrapText="1"/>
    </xf>
    <xf numFmtId="49" fontId="26" fillId="0" borderId="25" xfId="4" applyNumberFormat="1" applyFont="1" applyBorder="1" applyAlignment="1">
      <alignment horizontal="center" vertical="center"/>
    </xf>
    <xf numFmtId="4" fontId="25" fillId="0" borderId="17" xfId="3" applyNumberFormat="1" applyFont="1" applyBorder="1" applyAlignment="1">
      <alignment vertical="center" wrapText="1"/>
    </xf>
    <xf numFmtId="49" fontId="25" fillId="0" borderId="17" xfId="3" applyNumberFormat="1" applyFont="1" applyBorder="1" applyAlignment="1">
      <alignment horizontal="center" vertical="center"/>
    </xf>
    <xf numFmtId="0" fontId="25" fillId="0" borderId="17" xfId="3" applyFont="1" applyBorder="1" applyAlignment="1">
      <alignment horizontal="right" vertical="center" wrapText="1"/>
    </xf>
    <xf numFmtId="4" fontId="25" fillId="0" borderId="17" xfId="0" applyNumberFormat="1" applyFont="1" applyBorder="1" applyAlignment="1">
      <alignment vertical="center" wrapText="1"/>
    </xf>
    <xf numFmtId="49" fontId="27" fillId="0" borderId="17" xfId="3" applyNumberFormat="1" applyFont="1" applyBorder="1" applyAlignment="1">
      <alignment horizontal="right" vertical="center"/>
    </xf>
    <xf numFmtId="49" fontId="26" fillId="0" borderId="17" xfId="3" applyNumberFormat="1" applyFont="1" applyBorder="1" applyAlignment="1">
      <alignment horizontal="center" vertical="center"/>
    </xf>
    <xf numFmtId="4" fontId="25" fillId="0" borderId="17" xfId="3" applyNumberFormat="1" applyFont="1" applyBorder="1" applyAlignment="1">
      <alignment vertical="center"/>
    </xf>
    <xf numFmtId="0" fontId="25" fillId="2" borderId="0" xfId="3" applyFont="1" applyFill="1"/>
    <xf numFmtId="0" fontId="12" fillId="2" borderId="0" xfId="3" applyFont="1" applyFill="1"/>
    <xf numFmtId="0" fontId="12" fillId="2" borderId="0" xfId="2" applyFont="1" applyFill="1" applyAlignment="1">
      <alignment horizontal="left" vertical="center" wrapText="1"/>
    </xf>
    <xf numFmtId="0" fontId="12" fillId="2" borderId="0" xfId="2" applyFont="1" applyFill="1" applyAlignment="1">
      <alignment horizontal="left" vertical="center"/>
    </xf>
    <xf numFmtId="0" fontId="12" fillId="2" borderId="0" xfId="9" applyFont="1" applyFill="1" applyAlignment="1">
      <alignment horizontal="center"/>
    </xf>
    <xf numFmtId="0" fontId="25" fillId="2" borderId="0" xfId="10" applyFont="1" applyFill="1"/>
    <xf numFmtId="0" fontId="25" fillId="0" borderId="0" xfId="4" applyFont="1" applyAlignment="1">
      <alignment vertical="top"/>
    </xf>
    <xf numFmtId="164" fontId="26" fillId="0" borderId="0" xfId="4" applyNumberFormat="1" applyFont="1" applyAlignment="1">
      <alignment vertical="top"/>
    </xf>
    <xf numFmtId="164" fontId="26" fillId="0" borderId="0" xfId="4" applyNumberFormat="1" applyFont="1" applyAlignment="1">
      <alignment horizontal="right" vertical="top"/>
    </xf>
    <xf numFmtId="164" fontId="29" fillId="0" borderId="0" xfId="4" applyNumberFormat="1" applyFont="1" applyAlignment="1">
      <alignment vertical="top"/>
    </xf>
    <xf numFmtId="0" fontId="12" fillId="0" borderId="0" xfId="3" applyFont="1" applyAlignment="1">
      <alignment horizontal="left"/>
    </xf>
    <xf numFmtId="0" fontId="12" fillId="0" borderId="0" xfId="3" applyFont="1" applyAlignment="1">
      <alignment horizontal="center"/>
    </xf>
    <xf numFmtId="14" fontId="12" fillId="0" borderId="0" xfId="3" applyNumberFormat="1" applyFont="1" applyAlignment="1">
      <alignment horizontal="center"/>
    </xf>
    <xf numFmtId="0" fontId="32" fillId="0" borderId="0" xfId="3" applyFont="1" applyAlignment="1">
      <alignment horizontal="center" vertical="center" wrapText="1"/>
    </xf>
    <xf numFmtId="0" fontId="12" fillId="0" borderId="0" xfId="3" applyFont="1" applyAlignment="1">
      <alignment horizontal="right" vertical="center"/>
    </xf>
    <xf numFmtId="0" fontId="13" fillId="0" borderId="17" xfId="3" applyFont="1" applyBorder="1" applyAlignment="1">
      <alignment horizontal="center" vertical="center" wrapText="1"/>
    </xf>
    <xf numFmtId="2" fontId="12" fillId="0" borderId="17" xfId="3" applyNumberFormat="1" applyFont="1" applyBorder="1" applyAlignment="1">
      <alignment horizontal="center" vertical="center" wrapText="1"/>
    </xf>
    <xf numFmtId="0" fontId="27" fillId="0" borderId="8" xfId="3" applyFont="1" applyBorder="1" applyAlignment="1">
      <alignment horizontal="center" vertical="center" wrapText="1"/>
    </xf>
    <xf numFmtId="4" fontId="13" fillId="0" borderId="11" xfId="3" applyNumberFormat="1" applyFont="1" applyBorder="1" applyAlignment="1">
      <alignment vertical="center"/>
    </xf>
    <xf numFmtId="49" fontId="12" fillId="0" borderId="17" xfId="7" applyNumberFormat="1" applyFont="1" applyBorder="1" applyAlignment="1">
      <alignment horizontal="center" vertical="center" wrapText="1"/>
    </xf>
    <xf numFmtId="4" fontId="12" fillId="0" borderId="17" xfId="3" applyNumberFormat="1" applyFont="1" applyBorder="1" applyAlignment="1">
      <alignment vertical="center"/>
    </xf>
    <xf numFmtId="3" fontId="12" fillId="0" borderId="17" xfId="3" applyNumberFormat="1" applyFont="1" applyBorder="1" applyAlignment="1">
      <alignment horizontal="center" vertical="center"/>
    </xf>
    <xf numFmtId="3" fontId="12" fillId="0" borderId="17" xfId="3" applyNumberFormat="1" applyFont="1" applyBorder="1" applyAlignment="1">
      <alignment vertical="center" wrapText="1"/>
    </xf>
    <xf numFmtId="4" fontId="12" fillId="0" borderId="17" xfId="3" applyNumberFormat="1" applyFont="1" applyBorder="1" applyAlignment="1">
      <alignment vertical="center" wrapText="1"/>
    </xf>
    <xf numFmtId="0" fontId="12" fillId="0" borderId="17" xfId="7" applyFont="1" applyBorder="1" applyAlignment="1">
      <alignment horizontal="center" vertical="center" wrapText="1"/>
    </xf>
    <xf numFmtId="4" fontId="12" fillId="0" borderId="17" xfId="3" applyNumberFormat="1" applyFont="1" applyBorder="1" applyAlignment="1">
      <alignment horizontal="right" vertical="center" wrapText="1"/>
    </xf>
    <xf numFmtId="4" fontId="12" fillId="0" borderId="17" xfId="3" applyNumberFormat="1" applyFont="1" applyBorder="1" applyAlignment="1">
      <alignment horizontal="right" vertical="center"/>
    </xf>
    <xf numFmtId="3" fontId="12" fillId="0" borderId="17" xfId="3" applyNumberFormat="1" applyFont="1" applyBorder="1" applyAlignment="1">
      <alignment horizontal="right" vertical="center"/>
    </xf>
    <xf numFmtId="49" fontId="12" fillId="0" borderId="23" xfId="7" applyNumberFormat="1" applyFont="1" applyBorder="1" applyAlignment="1">
      <alignment horizontal="center" vertical="center" wrapText="1"/>
    </xf>
    <xf numFmtId="49" fontId="13" fillId="0" borderId="0" xfId="3" applyNumberFormat="1" applyFont="1" applyAlignment="1">
      <alignment horizontal="center" vertical="center"/>
    </xf>
    <xf numFmtId="0" fontId="13" fillId="0" borderId="0" xfId="3" applyFont="1" applyAlignment="1">
      <alignment horizontal="left" vertical="center" wrapText="1"/>
    </xf>
    <xf numFmtId="4" fontId="13" fillId="0" borderId="0" xfId="3" applyNumberFormat="1" applyFont="1" applyAlignment="1">
      <alignment vertical="center"/>
    </xf>
    <xf numFmtId="0" fontId="12" fillId="0" borderId="0" xfId="9" applyFont="1" applyAlignment="1">
      <alignment horizontal="center"/>
    </xf>
    <xf numFmtId="0" fontId="19" fillId="0" borderId="0" xfId="11" applyFont="1" applyAlignment="1">
      <alignment horizontal="center"/>
    </xf>
    <xf numFmtId="0" fontId="19" fillId="0" borderId="0" xfId="6" applyFont="1" applyAlignment="1">
      <alignment vertical="center" wrapText="1"/>
    </xf>
    <xf numFmtId="164" fontId="20" fillId="0" borderId="0" xfId="12" applyNumberFormat="1" applyFont="1" applyAlignment="1">
      <alignment horizontal="left" vertical="center" wrapText="1"/>
    </xf>
    <xf numFmtId="0" fontId="33" fillId="0" borderId="0" xfId="0" applyFont="1"/>
    <xf numFmtId="0" fontId="20" fillId="0" borderId="0" xfId="11" applyFont="1" applyAlignment="1">
      <alignment vertical="center"/>
    </xf>
    <xf numFmtId="0" fontId="34" fillId="0" borderId="0" xfId="11" applyFont="1"/>
    <xf numFmtId="0" fontId="33" fillId="0" borderId="0" xfId="11" applyFont="1"/>
    <xf numFmtId="0" fontId="19" fillId="0" borderId="0" xfId="0" applyFont="1"/>
    <xf numFmtId="0" fontId="13" fillId="0" borderId="0" xfId="11" applyFont="1"/>
    <xf numFmtId="0" fontId="35" fillId="0" borderId="0" xfId="11" applyFont="1"/>
    <xf numFmtId="0" fontId="13" fillId="0" borderId="0" xfId="0" applyFont="1" applyAlignment="1">
      <alignment horizontal="center" vertical="center"/>
    </xf>
    <xf numFmtId="0" fontId="19" fillId="0" borderId="0" xfId="0" applyFont="1" applyAlignment="1">
      <alignment wrapText="1"/>
    </xf>
    <xf numFmtId="0" fontId="20" fillId="0" borderId="0" xfId="12" applyFont="1" applyAlignment="1">
      <alignment horizontal="center" vertical="top"/>
    </xf>
    <xf numFmtId="0" fontId="20" fillId="0" borderId="0" xfId="0" applyFont="1"/>
    <xf numFmtId="0" fontId="26" fillId="0" borderId="0" xfId="11" applyFont="1" applyAlignment="1">
      <alignment horizontal="center" vertical="center" wrapText="1"/>
    </xf>
    <xf numFmtId="0" fontId="12" fillId="0" borderId="29" xfId="11" applyFont="1" applyBorder="1"/>
    <xf numFmtId="0" fontId="12" fillId="0" borderId="29" xfId="11" applyFont="1" applyBorder="1" applyAlignment="1">
      <alignment horizontal="center"/>
    </xf>
    <xf numFmtId="0" fontId="19" fillId="0" borderId="29" xfId="0" applyFont="1" applyBorder="1" applyAlignment="1">
      <alignment horizontal="center"/>
    </xf>
    <xf numFmtId="164" fontId="20" fillId="0" borderId="29" xfId="11" applyNumberFormat="1" applyFont="1" applyBorder="1" applyAlignment="1">
      <alignment horizontal="right"/>
    </xf>
    <xf numFmtId="0" fontId="19" fillId="0" borderId="0" xfId="11" applyFont="1" applyAlignment="1">
      <alignment horizontal="center" vertical="center"/>
    </xf>
    <xf numFmtId="49" fontId="18" fillId="0" borderId="30" xfId="11" applyNumberFormat="1" applyFont="1" applyBorder="1" applyAlignment="1">
      <alignment horizontal="center" vertical="center" wrapText="1"/>
    </xf>
    <xf numFmtId="49" fontId="18" fillId="0" borderId="40" xfId="11" applyNumberFormat="1" applyFont="1" applyBorder="1" applyAlignment="1">
      <alignment horizontal="center" vertical="center" wrapText="1"/>
    </xf>
    <xf numFmtId="0" fontId="20" fillId="0" borderId="30" xfId="11" applyFont="1" applyBorder="1" applyAlignment="1">
      <alignment horizontal="center" vertical="center" wrapText="1"/>
    </xf>
    <xf numFmtId="0" fontId="20" fillId="0" borderId="40" xfId="11" applyFont="1" applyBorder="1" applyAlignment="1">
      <alignment horizontal="center" vertical="center" wrapText="1"/>
    </xf>
    <xf numFmtId="49" fontId="20" fillId="0" borderId="36" xfId="11" applyNumberFormat="1" applyFont="1" applyBorder="1" applyAlignment="1">
      <alignment horizontal="center" vertical="center" wrapText="1"/>
    </xf>
    <xf numFmtId="49" fontId="20" fillId="0" borderId="30" xfId="11" applyNumberFormat="1" applyFont="1" applyBorder="1" applyAlignment="1">
      <alignment horizontal="center" vertical="center" wrapText="1"/>
    </xf>
    <xf numFmtId="1" fontId="20" fillId="0" borderId="40" xfId="11" applyNumberFormat="1" applyFont="1" applyBorder="1" applyAlignment="1">
      <alignment horizontal="center" vertical="center" wrapText="1"/>
    </xf>
    <xf numFmtId="0" fontId="36" fillId="0" borderId="30" xfId="11" applyFont="1" applyBorder="1" applyAlignment="1">
      <alignment vertical="top" wrapText="1"/>
    </xf>
    <xf numFmtId="0" fontId="36" fillId="0" borderId="36" xfId="11" applyFont="1" applyBorder="1" applyAlignment="1">
      <alignment vertical="top" wrapText="1"/>
    </xf>
    <xf numFmtId="0" fontId="36" fillId="0" borderId="41" xfId="11" applyFont="1" applyBorder="1" applyAlignment="1">
      <alignment vertical="top" wrapText="1"/>
    </xf>
    <xf numFmtId="0" fontId="36" fillId="0" borderId="36" xfId="11" applyFont="1" applyBorder="1" applyAlignment="1">
      <alignment horizontal="center" vertical="top" wrapText="1"/>
    </xf>
    <xf numFmtId="0" fontId="36" fillId="0" borderId="0" xfId="11" applyFont="1"/>
    <xf numFmtId="0" fontId="36" fillId="0" borderId="40" xfId="11" applyFont="1" applyBorder="1" applyAlignment="1">
      <alignment vertical="top" wrapText="1"/>
    </xf>
    <xf numFmtId="0" fontId="19" fillId="0" borderId="40" xfId="11" applyFont="1" applyBorder="1" applyAlignment="1">
      <alignment vertical="top" wrapText="1"/>
    </xf>
    <xf numFmtId="0" fontId="19" fillId="0" borderId="29" xfId="11" applyFont="1" applyBorder="1" applyAlignment="1">
      <alignment vertical="top" wrapText="1"/>
    </xf>
    <xf numFmtId="0" fontId="19" fillId="0" borderId="35" xfId="11" applyFont="1" applyBorder="1" applyAlignment="1">
      <alignment vertical="top" wrapText="1"/>
    </xf>
    <xf numFmtId="0" fontId="19" fillId="0" borderId="40" xfId="11" applyFont="1" applyBorder="1" applyAlignment="1">
      <alignment horizontal="center" vertical="top" wrapText="1"/>
    </xf>
    <xf numFmtId="0" fontId="36" fillId="0" borderId="29" xfId="11" applyFont="1" applyBorder="1" applyAlignment="1">
      <alignment vertical="top" wrapText="1"/>
    </xf>
    <xf numFmtId="0" fontId="19" fillId="0" borderId="30" xfId="11" applyFont="1" applyBorder="1" applyAlignment="1">
      <alignment vertical="top" wrapText="1"/>
    </xf>
    <xf numFmtId="0" fontId="19" fillId="0" borderId="36" xfId="11" applyFont="1" applyBorder="1" applyAlignment="1">
      <alignment vertical="top" wrapText="1"/>
    </xf>
    <xf numFmtId="0" fontId="19" fillId="0" borderId="41" xfId="11" applyFont="1" applyBorder="1" applyAlignment="1">
      <alignment vertical="top" wrapText="1"/>
    </xf>
    <xf numFmtId="0" fontId="19" fillId="0" borderId="36" xfId="11" applyFont="1" applyBorder="1" applyAlignment="1">
      <alignment horizontal="center" vertical="top" wrapText="1"/>
    </xf>
    <xf numFmtId="0" fontId="19" fillId="0" borderId="33" xfId="11" applyFont="1" applyBorder="1" applyAlignment="1">
      <alignment vertical="top" wrapText="1"/>
    </xf>
    <xf numFmtId="0" fontId="12" fillId="0" borderId="0" xfId="0" applyFont="1" applyAlignment="1">
      <alignment horizontal="justify" vertical="center"/>
    </xf>
    <xf numFmtId="0" fontId="36" fillId="0" borderId="39" xfId="11" applyFont="1" applyBorder="1" applyAlignment="1">
      <alignment vertical="top" wrapText="1"/>
    </xf>
    <xf numFmtId="0" fontId="36" fillId="0" borderId="35" xfId="11" applyFont="1" applyBorder="1" applyAlignment="1">
      <alignment vertical="top" wrapText="1"/>
    </xf>
    <xf numFmtId="0" fontId="19" fillId="0" borderId="43" xfId="11" applyFont="1" applyBorder="1" applyAlignment="1">
      <alignment vertical="top" wrapText="1"/>
    </xf>
    <xf numFmtId="0" fontId="19" fillId="0" borderId="42" xfId="11" applyFont="1" applyBorder="1" applyAlignment="1">
      <alignment vertical="top" wrapText="1"/>
    </xf>
    <xf numFmtId="0" fontId="19" fillId="0" borderId="32" xfId="11" applyFont="1" applyBorder="1" applyAlignment="1">
      <alignment vertical="top" wrapText="1"/>
    </xf>
    <xf numFmtId="0" fontId="19" fillId="0" borderId="0" xfId="11" applyFont="1" applyAlignment="1">
      <alignment vertical="top" wrapText="1"/>
    </xf>
    <xf numFmtId="0" fontId="19" fillId="0" borderId="32" xfId="11" applyFont="1" applyBorder="1" applyAlignment="1">
      <alignment horizontal="center" vertical="top" wrapText="1"/>
    </xf>
    <xf numFmtId="1" fontId="19" fillId="0" borderId="36" xfId="11" applyNumberFormat="1" applyFont="1" applyBorder="1" applyAlignment="1">
      <alignment horizontal="center" vertical="top" wrapText="1"/>
    </xf>
    <xf numFmtId="0" fontId="19" fillId="0" borderId="39" xfId="11" applyFont="1" applyBorder="1" applyAlignment="1">
      <alignment vertical="top" wrapText="1"/>
    </xf>
    <xf numFmtId="0" fontId="19" fillId="0" borderId="31" xfId="11" applyFont="1" applyBorder="1" applyAlignment="1">
      <alignment vertical="top" wrapText="1"/>
    </xf>
    <xf numFmtId="0" fontId="19" fillId="0" borderId="38" xfId="11" applyFont="1" applyBorder="1" applyAlignment="1">
      <alignment vertical="top" wrapText="1"/>
    </xf>
    <xf numFmtId="0" fontId="19" fillId="0" borderId="38" xfId="11" applyFont="1" applyBorder="1" applyAlignment="1">
      <alignment horizontal="center" vertical="top" wrapText="1"/>
    </xf>
    <xf numFmtId="0" fontId="19" fillId="0" borderId="34" xfId="11" applyFont="1" applyBorder="1" applyAlignment="1">
      <alignment vertical="top" wrapText="1"/>
    </xf>
    <xf numFmtId="0" fontId="19" fillId="0" borderId="41" xfId="11" applyFont="1" applyBorder="1" applyAlignment="1">
      <alignment horizontal="left" vertical="top" wrapText="1"/>
    </xf>
    <xf numFmtId="0" fontId="36" fillId="0" borderId="39" xfId="11" applyFont="1" applyBorder="1" applyAlignment="1">
      <alignment vertical="center" wrapText="1"/>
    </xf>
    <xf numFmtId="0" fontId="36" fillId="0" borderId="35" xfId="11" applyFont="1" applyBorder="1" applyAlignment="1">
      <alignment vertical="center" wrapText="1"/>
    </xf>
    <xf numFmtId="0" fontId="36" fillId="0" borderId="29" xfId="11" applyFont="1" applyBorder="1" applyAlignment="1">
      <alignment vertical="center" wrapText="1"/>
    </xf>
    <xf numFmtId="0" fontId="19" fillId="0" borderId="0" xfId="11" applyFont="1" applyAlignment="1">
      <alignment vertical="top"/>
    </xf>
    <xf numFmtId="0" fontId="36" fillId="0" borderId="33" xfId="11" applyFont="1" applyBorder="1" applyAlignment="1">
      <alignment vertical="top" wrapText="1"/>
    </xf>
    <xf numFmtId="0" fontId="19" fillId="0" borderId="30" xfId="11" applyFont="1" applyBorder="1" applyAlignment="1">
      <alignment horizontal="center" vertical="top" wrapText="1"/>
    </xf>
    <xf numFmtId="0" fontId="36" fillId="0" borderId="30" xfId="11" applyFont="1" applyBorder="1" applyAlignment="1">
      <alignment horizontal="center" vertical="top" wrapText="1"/>
    </xf>
    <xf numFmtId="0" fontId="19" fillId="0" borderId="35" xfId="11" applyFont="1" applyBorder="1" applyAlignment="1">
      <alignment horizontal="center" vertical="top" wrapText="1"/>
    </xf>
    <xf numFmtId="0" fontId="19" fillId="0" borderId="42" xfId="11" applyFont="1" applyBorder="1" applyAlignment="1">
      <alignment horizontal="center" vertical="top" wrapText="1"/>
    </xf>
    <xf numFmtId="0" fontId="36" fillId="0" borderId="41" xfId="11" applyFont="1" applyBorder="1" applyAlignment="1">
      <alignment vertical="center" wrapText="1"/>
    </xf>
    <xf numFmtId="0" fontId="19" fillId="0" borderId="31" xfId="11" applyFont="1" applyBorder="1" applyAlignment="1">
      <alignment horizontal="center" vertical="top" wrapText="1"/>
    </xf>
    <xf numFmtId="0" fontId="19" fillId="0" borderId="30" xfId="0" applyFont="1" applyBorder="1" applyAlignment="1">
      <alignment wrapText="1"/>
    </xf>
    <xf numFmtId="0" fontId="19" fillId="0" borderId="37" xfId="11" applyFont="1" applyBorder="1" applyAlignment="1">
      <alignment vertical="top" wrapText="1"/>
    </xf>
    <xf numFmtId="0" fontId="36" fillId="0" borderId="40" xfId="11" applyFont="1" applyBorder="1" applyAlignment="1">
      <alignment horizontal="center" vertical="top" wrapText="1"/>
    </xf>
    <xf numFmtId="1" fontId="19" fillId="0" borderId="30" xfId="11" applyNumberFormat="1" applyFont="1" applyBorder="1" applyAlignment="1">
      <alignment horizontal="right" vertical="center" wrapText="1"/>
    </xf>
    <xf numFmtId="0" fontId="19" fillId="0" borderId="41" xfId="11" applyFont="1" applyBorder="1" applyAlignment="1">
      <alignment vertical="center" wrapText="1"/>
    </xf>
    <xf numFmtId="0" fontId="19" fillId="0" borderId="29" xfId="11" applyFont="1" applyBorder="1" applyAlignment="1">
      <alignment horizontal="center" vertical="top" wrapText="1"/>
    </xf>
    <xf numFmtId="0" fontId="19" fillId="0" borderId="41" xfId="11" applyFont="1" applyBorder="1" applyAlignment="1">
      <alignment horizontal="center" vertical="top" wrapText="1"/>
    </xf>
    <xf numFmtId="164" fontId="19" fillId="4" borderId="40" xfId="11" applyNumberFormat="1" applyFont="1" applyFill="1" applyBorder="1" applyAlignment="1">
      <alignment horizontal="right" vertical="center" wrapText="1"/>
    </xf>
    <xf numFmtId="0" fontId="37" fillId="0" borderId="38" xfId="11" applyFont="1" applyBorder="1" applyAlignment="1">
      <alignment horizontal="center" vertical="top" wrapText="1"/>
    </xf>
    <xf numFmtId="0" fontId="38" fillId="0" borderId="36" xfId="11" applyFont="1" applyBorder="1" applyAlignment="1">
      <alignment vertical="top" wrapText="1"/>
    </xf>
    <xf numFmtId="0" fontId="38" fillId="0" borderId="36" xfId="11" applyFont="1" applyBorder="1" applyAlignment="1">
      <alignment horizontal="center" vertical="top" wrapText="1"/>
    </xf>
    <xf numFmtId="164" fontId="19" fillId="5" borderId="36" xfId="11" applyNumberFormat="1" applyFont="1" applyFill="1" applyBorder="1" applyAlignment="1">
      <alignment horizontal="right" vertical="center" wrapText="1"/>
    </xf>
    <xf numFmtId="0" fontId="19" fillId="0" borderId="33" xfId="11" applyFont="1" applyBorder="1"/>
    <xf numFmtId="0" fontId="19" fillId="0" borderId="30" xfId="11" applyFont="1" applyBorder="1"/>
    <xf numFmtId="0" fontId="19" fillId="0" borderId="36" xfId="11" applyFont="1" applyBorder="1"/>
    <xf numFmtId="0" fontId="19" fillId="0" borderId="41" xfId="11" applyFont="1" applyBorder="1"/>
    <xf numFmtId="0" fontId="19" fillId="0" borderId="30" xfId="11" applyFont="1" applyBorder="1" applyAlignment="1">
      <alignment horizontal="center"/>
    </xf>
    <xf numFmtId="0" fontId="36" fillId="0" borderId="41" xfId="11" applyFont="1" applyBorder="1"/>
    <xf numFmtId="164" fontId="19" fillId="0" borderId="34" xfId="11" applyNumberFormat="1" applyFont="1" applyBorder="1" applyAlignment="1">
      <alignment horizontal="right" vertical="center"/>
    </xf>
    <xf numFmtId="164" fontId="19" fillId="0" borderId="0" xfId="11" applyNumberFormat="1" applyFont="1" applyAlignment="1">
      <alignment horizontal="right" vertical="center"/>
    </xf>
    <xf numFmtId="0" fontId="20" fillId="0" borderId="0" xfId="11" applyFont="1" applyAlignment="1">
      <alignment horizontal="center" vertical="center" wrapText="1"/>
    </xf>
    <xf numFmtId="164" fontId="19" fillId="0" borderId="29" xfId="11" applyNumberFormat="1" applyFont="1" applyBorder="1" applyAlignment="1">
      <alignment horizontal="right" vertical="center"/>
    </xf>
    <xf numFmtId="0" fontId="20" fillId="0" borderId="0" xfId="11" applyFont="1" applyAlignment="1">
      <alignment vertical="top"/>
    </xf>
    <xf numFmtId="0" fontId="19" fillId="0" borderId="0" xfId="13" applyFont="1"/>
    <xf numFmtId="0" fontId="39" fillId="0" borderId="0" xfId="11" applyFont="1" applyAlignment="1">
      <alignment horizontal="center" vertical="top"/>
    </xf>
    <xf numFmtId="0" fontId="40" fillId="0" borderId="0" xfId="11" applyFont="1" applyAlignment="1">
      <alignment horizontal="center" vertical="top"/>
    </xf>
    <xf numFmtId="0" fontId="19" fillId="0" borderId="0" xfId="9" applyFont="1" applyAlignment="1">
      <alignment horizontal="center"/>
    </xf>
    <xf numFmtId="0" fontId="39" fillId="0" borderId="34" xfId="11" applyFont="1" applyBorder="1" applyAlignment="1">
      <alignment horizontal="center" vertical="top"/>
    </xf>
    <xf numFmtId="0" fontId="17" fillId="0" borderId="0" xfId="14" applyFont="1" applyAlignment="1">
      <alignment vertical="center"/>
    </xf>
    <xf numFmtId="0" fontId="17" fillId="0" borderId="0" xfId="14" applyFont="1" applyAlignment="1">
      <alignment vertical="center" wrapText="1"/>
    </xf>
    <xf numFmtId="0" fontId="17" fillId="0" borderId="0" xfId="14" applyFont="1"/>
    <xf numFmtId="0" fontId="17" fillId="0" borderId="0" xfId="14" applyFont="1" applyAlignment="1">
      <alignment wrapText="1"/>
    </xf>
    <xf numFmtId="0" fontId="17" fillId="0" borderId="0" xfId="12" applyFont="1"/>
    <xf numFmtId="0" fontId="19" fillId="0" borderId="0" xfId="14" applyFont="1" applyAlignment="1">
      <alignment vertical="center"/>
    </xf>
    <xf numFmtId="0" fontId="17" fillId="0" borderId="0" xfId="14" applyFont="1" applyAlignment="1">
      <alignment horizontal="center"/>
    </xf>
    <xf numFmtId="0" fontId="17" fillId="0" borderId="0" xfId="12" applyFont="1" applyAlignment="1">
      <alignment vertical="center" wrapText="1"/>
    </xf>
    <xf numFmtId="0" fontId="20" fillId="0" borderId="8" xfId="14" applyFont="1" applyBorder="1" applyAlignment="1">
      <alignment horizontal="center" vertical="center" wrapText="1"/>
    </xf>
    <xf numFmtId="0" fontId="20" fillId="0" borderId="48" xfId="14" applyFont="1" applyBorder="1" applyAlignment="1">
      <alignment horizontal="center" vertical="center" wrapText="1"/>
    </xf>
    <xf numFmtId="0" fontId="20" fillId="0" borderId="10" xfId="14" applyFont="1" applyBorder="1" applyAlignment="1">
      <alignment horizontal="center" vertical="center" wrapText="1"/>
    </xf>
    <xf numFmtId="0" fontId="20" fillId="0" borderId="11" xfId="14" applyFont="1" applyBorder="1" applyAlignment="1">
      <alignment horizontal="center" vertical="center"/>
    </xf>
    <xf numFmtId="0" fontId="20" fillId="0" borderId="11" xfId="14" applyFont="1" applyBorder="1" applyAlignment="1">
      <alignment horizontal="center" vertical="center" wrapText="1"/>
    </xf>
    <xf numFmtId="0" fontId="20" fillId="0" borderId="12" xfId="14" applyFont="1" applyBorder="1" applyAlignment="1">
      <alignment horizontal="center" vertical="center" wrapText="1"/>
    </xf>
    <xf numFmtId="0" fontId="19" fillId="0" borderId="49" xfId="14" applyFont="1" applyBorder="1" applyAlignment="1">
      <alignment horizontal="left" vertical="center" wrapText="1"/>
    </xf>
    <xf numFmtId="0" fontId="19" fillId="0" borderId="35" xfId="14" applyFont="1" applyBorder="1" applyAlignment="1">
      <alignment horizontal="center" vertical="center" wrapText="1"/>
    </xf>
    <xf numFmtId="0" fontId="19" fillId="0" borderId="50" xfId="14" applyFont="1" applyBorder="1" applyAlignment="1">
      <alignment horizontal="center" vertical="center" wrapText="1"/>
    </xf>
    <xf numFmtId="0" fontId="19" fillId="0" borderId="51" xfId="14" applyFont="1" applyBorder="1" applyAlignment="1">
      <alignment horizontal="left" vertical="center" wrapText="1"/>
    </xf>
    <xf numFmtId="0" fontId="19" fillId="0" borderId="30" xfId="14" applyFont="1" applyBorder="1" applyAlignment="1">
      <alignment horizontal="center" vertical="center" wrapText="1"/>
    </xf>
    <xf numFmtId="165" fontId="19" fillId="0" borderId="52" xfId="14" applyNumberFormat="1" applyFont="1" applyBorder="1" applyAlignment="1">
      <alignment horizontal="center" vertical="center" wrapText="1"/>
    </xf>
    <xf numFmtId="0" fontId="17" fillId="0" borderId="30" xfId="14" applyFont="1" applyBorder="1" applyAlignment="1">
      <alignment horizontal="center" vertical="center" wrapText="1"/>
    </xf>
    <xf numFmtId="0" fontId="19" fillId="0" borderId="52" xfId="14" applyFont="1" applyBorder="1" applyAlignment="1">
      <alignment horizontal="center" vertical="center" wrapText="1"/>
    </xf>
    <xf numFmtId="0" fontId="19" fillId="2" borderId="51" xfId="14" applyFont="1" applyFill="1" applyBorder="1" applyAlignment="1">
      <alignment horizontal="left" vertical="center" wrapText="1"/>
    </xf>
    <xf numFmtId="0" fontId="19" fillId="2" borderId="53" xfId="14" applyFont="1" applyFill="1" applyBorder="1" applyAlignment="1">
      <alignment horizontal="left" vertical="center" wrapText="1"/>
    </xf>
    <xf numFmtId="0" fontId="19" fillId="0" borderId="54" xfId="14" applyFont="1" applyBorder="1" applyAlignment="1">
      <alignment horizontal="center" vertical="center" wrapText="1"/>
    </xf>
    <xf numFmtId="0" fontId="19" fillId="0" borderId="55" xfId="14" applyFont="1" applyBorder="1" applyAlignment="1">
      <alignment horizontal="center" vertical="center" wrapText="1"/>
    </xf>
    <xf numFmtId="0" fontId="25" fillId="0" borderId="29" xfId="13" applyFont="1" applyBorder="1" applyAlignment="1">
      <alignment horizontal="center"/>
    </xf>
    <xf numFmtId="0" fontId="25" fillId="0" borderId="0" xfId="13" applyFont="1"/>
    <xf numFmtId="0" fontId="17" fillId="0" borderId="34" xfId="13" applyFont="1" applyBorder="1" applyAlignment="1">
      <alignment horizontal="center" vertical="center" wrapText="1"/>
    </xf>
    <xf numFmtId="0" fontId="17" fillId="0" borderId="0" xfId="13" applyFont="1" applyAlignment="1">
      <alignment vertical="center"/>
    </xf>
    <xf numFmtId="0" fontId="17" fillId="0" borderId="0" xfId="13" applyFont="1" applyAlignment="1">
      <alignment horizontal="center" vertical="center"/>
    </xf>
    <xf numFmtId="0" fontId="42" fillId="0" borderId="0" xfId="13" applyFont="1" applyAlignment="1">
      <alignment horizontal="left"/>
    </xf>
    <xf numFmtId="0" fontId="42" fillId="0" borderId="29" xfId="13" applyFont="1" applyBorder="1" applyAlignment="1">
      <alignment horizontal="center"/>
    </xf>
    <xf numFmtId="0" fontId="42" fillId="0" borderId="0" xfId="13" applyFont="1"/>
    <xf numFmtId="0" fontId="20" fillId="0" borderId="0" xfId="0" applyFont="1" applyAlignment="1">
      <alignment horizontal="right" vertical="center"/>
    </xf>
    <xf numFmtId="0" fontId="20" fillId="0" borderId="0" xfId="0" applyFont="1" applyAlignment="1">
      <alignment vertical="center"/>
    </xf>
    <xf numFmtId="0" fontId="19" fillId="0" borderId="0" xfId="0" applyFont="1" applyAlignment="1">
      <alignment vertical="center"/>
    </xf>
    <xf numFmtId="0" fontId="37" fillId="0" borderId="0" xfId="9" applyFont="1"/>
    <xf numFmtId="0" fontId="37" fillId="0" borderId="0" xfId="11" applyFont="1"/>
    <xf numFmtId="166" fontId="19" fillId="0" borderId="30" xfId="14" applyNumberFormat="1" applyFont="1" applyBorder="1" applyAlignment="1">
      <alignment horizontal="center" vertical="center" wrapText="1"/>
    </xf>
    <xf numFmtId="166" fontId="19" fillId="0" borderId="52" xfId="14" applyNumberFormat="1" applyFont="1" applyBorder="1" applyAlignment="1">
      <alignment horizontal="center" vertical="center" wrapText="1"/>
    </xf>
    <xf numFmtId="4" fontId="19" fillId="0" borderId="30" xfId="14" applyNumberFormat="1" applyFont="1" applyBorder="1" applyAlignment="1">
      <alignment horizontal="center" vertical="center" wrapText="1"/>
    </xf>
    <xf numFmtId="4" fontId="19" fillId="0" borderId="52" xfId="14" applyNumberFormat="1" applyFont="1" applyBorder="1" applyAlignment="1">
      <alignment horizontal="center" vertical="center" wrapText="1"/>
    </xf>
    <xf numFmtId="0" fontId="25" fillId="0" borderId="17" xfId="3" applyFont="1" applyBorder="1" applyAlignment="1">
      <alignment horizontal="center" vertical="center" wrapText="1"/>
    </xf>
    <xf numFmtId="0" fontId="27" fillId="0" borderId="17" xfId="3" applyFont="1" applyBorder="1" applyAlignment="1">
      <alignment horizontal="right" vertical="center" wrapText="1"/>
    </xf>
    <xf numFmtId="49" fontId="25" fillId="0" borderId="17" xfId="6" applyNumberFormat="1" applyFont="1" applyBorder="1" applyAlignment="1">
      <alignment horizontal="center" vertical="center" wrapText="1"/>
    </xf>
    <xf numFmtId="4" fontId="2" fillId="0" borderId="17" xfId="3" applyNumberFormat="1" applyFont="1" applyBorder="1" applyAlignment="1">
      <alignment vertical="center" wrapText="1"/>
    </xf>
    <xf numFmtId="4" fontId="2" fillId="0" borderId="17" xfId="3" applyNumberFormat="1" applyFont="1" applyBorder="1" applyAlignment="1">
      <alignment horizontal="right" vertical="center" wrapText="1"/>
    </xf>
    <xf numFmtId="3" fontId="13" fillId="0" borderId="11" xfId="3" applyNumberFormat="1" applyFont="1" applyBorder="1" applyAlignment="1">
      <alignment horizontal="center" vertical="center"/>
    </xf>
    <xf numFmtId="0" fontId="25" fillId="0" borderId="0" xfId="13" applyFont="1" applyAlignment="1">
      <alignment horizontal="left" wrapText="1"/>
    </xf>
    <xf numFmtId="1" fontId="19" fillId="0" borderId="30" xfId="11" applyNumberFormat="1" applyFont="1" applyBorder="1"/>
    <xf numFmtId="0" fontId="17" fillId="0" borderId="17" xfId="16" applyFont="1" applyBorder="1"/>
    <xf numFmtId="1" fontId="17" fillId="0" borderId="17" xfId="16" applyNumberFormat="1" applyFont="1" applyBorder="1" applyProtection="1">
      <protection locked="0"/>
    </xf>
    <xf numFmtId="4" fontId="19" fillId="3" borderId="36" xfId="11" applyNumberFormat="1" applyFont="1" applyFill="1" applyBorder="1" applyAlignment="1">
      <alignment horizontal="right" vertical="center" wrapText="1"/>
    </xf>
    <xf numFmtId="4" fontId="19" fillId="3" borderId="30" xfId="11" applyNumberFormat="1" applyFont="1" applyFill="1" applyBorder="1" applyAlignment="1">
      <alignment horizontal="right" vertical="center" wrapText="1"/>
    </xf>
    <xf numFmtId="4" fontId="19" fillId="3" borderId="42" xfId="11" applyNumberFormat="1" applyFont="1" applyFill="1" applyBorder="1" applyAlignment="1">
      <alignment horizontal="right" vertical="center" wrapText="1"/>
    </xf>
    <xf numFmtId="4" fontId="19" fillId="3" borderId="32" xfId="11" applyNumberFormat="1" applyFont="1" applyFill="1" applyBorder="1" applyAlignment="1">
      <alignment horizontal="right" vertical="center" wrapText="1"/>
    </xf>
    <xf numFmtId="4" fontId="19" fillId="0" borderId="40" xfId="11" applyNumberFormat="1" applyFont="1" applyBorder="1" applyAlignment="1">
      <alignment horizontal="right" vertical="center" wrapText="1"/>
    </xf>
    <xf numFmtId="4" fontId="19" fillId="0" borderId="30" xfId="11" applyNumberFormat="1" applyFont="1" applyBorder="1" applyAlignment="1">
      <alignment horizontal="right" vertical="center" wrapText="1"/>
    </xf>
    <xf numFmtId="4" fontId="19" fillId="0" borderId="36" xfId="11" applyNumberFormat="1" applyFont="1" applyBorder="1" applyAlignment="1">
      <alignment horizontal="right" vertical="center" wrapText="1"/>
    </xf>
    <xf numFmtId="4" fontId="19" fillId="3" borderId="40" xfId="11" applyNumberFormat="1" applyFont="1" applyFill="1" applyBorder="1" applyAlignment="1">
      <alignment horizontal="right" vertical="center" wrapText="1"/>
    </xf>
    <xf numFmtId="4" fontId="19" fillId="3" borderId="35" xfId="11" applyNumberFormat="1" applyFont="1" applyFill="1" applyBorder="1" applyAlignment="1">
      <alignment horizontal="right" vertical="center" wrapText="1"/>
    </xf>
    <xf numFmtId="4" fontId="19" fillId="3" borderId="38" xfId="11" applyNumberFormat="1" applyFont="1" applyFill="1" applyBorder="1" applyAlignment="1">
      <alignment horizontal="right" vertical="center" wrapText="1"/>
    </xf>
    <xf numFmtId="4" fontId="19" fillId="3" borderId="31" xfId="11" applyNumberFormat="1" applyFont="1" applyFill="1" applyBorder="1" applyAlignment="1">
      <alignment horizontal="right" vertical="center" wrapText="1"/>
    </xf>
    <xf numFmtId="4" fontId="19" fillId="0" borderId="38" xfId="11" applyNumberFormat="1" applyFont="1" applyBorder="1" applyAlignment="1">
      <alignment horizontal="right" vertical="center" wrapText="1"/>
    </xf>
    <xf numFmtId="4" fontId="19" fillId="3" borderId="33" xfId="11" applyNumberFormat="1" applyFont="1" applyFill="1" applyBorder="1" applyAlignment="1">
      <alignment horizontal="right" vertical="center" wrapText="1"/>
    </xf>
    <xf numFmtId="4" fontId="19" fillId="3" borderId="39" xfId="11" applyNumberFormat="1" applyFont="1" applyFill="1" applyBorder="1" applyAlignment="1">
      <alignment horizontal="right" vertical="center" wrapText="1"/>
    </xf>
    <xf numFmtId="4" fontId="19" fillId="3" borderId="43" xfId="11" applyNumberFormat="1" applyFont="1" applyFill="1" applyBorder="1" applyAlignment="1">
      <alignment horizontal="right" vertical="center" wrapText="1"/>
    </xf>
    <xf numFmtId="4" fontId="19" fillId="3" borderId="36" xfId="11" applyNumberFormat="1" applyFont="1" applyFill="1" applyBorder="1" applyAlignment="1">
      <alignment horizontal="right" vertical="center"/>
    </xf>
    <xf numFmtId="4" fontId="19" fillId="3" borderId="33" xfId="11" applyNumberFormat="1" applyFont="1" applyFill="1" applyBorder="1" applyAlignment="1">
      <alignment horizontal="right" vertical="center"/>
    </xf>
    <xf numFmtId="4" fontId="19" fillId="3" borderId="30" xfId="11" applyNumberFormat="1" applyFont="1" applyFill="1" applyBorder="1" applyAlignment="1">
      <alignment horizontal="right" vertical="center"/>
    </xf>
    <xf numFmtId="4" fontId="19" fillId="3" borderId="37" xfId="11" applyNumberFormat="1" applyFont="1" applyFill="1" applyBorder="1" applyAlignment="1">
      <alignment horizontal="right" vertical="center" wrapText="1"/>
    </xf>
    <xf numFmtId="4" fontId="19" fillId="0" borderId="41" xfId="11" applyNumberFormat="1" applyFont="1" applyBorder="1" applyAlignment="1">
      <alignment horizontal="right" vertical="center" wrapText="1"/>
    </xf>
    <xf numFmtId="4" fontId="19" fillId="0" borderId="35" xfId="11" applyNumberFormat="1" applyFont="1" applyBorder="1" applyAlignment="1">
      <alignment horizontal="right" vertical="center" wrapText="1"/>
    </xf>
    <xf numFmtId="4" fontId="19" fillId="0" borderId="31" xfId="11" applyNumberFormat="1" applyFont="1" applyBorder="1" applyAlignment="1">
      <alignment horizontal="right" vertical="center" wrapText="1"/>
    </xf>
    <xf numFmtId="4" fontId="19" fillId="0" borderId="37" xfId="11" applyNumberFormat="1" applyFont="1" applyBorder="1" applyAlignment="1">
      <alignment horizontal="right" vertical="center" wrapText="1"/>
    </xf>
    <xf numFmtId="4" fontId="19" fillId="0" borderId="42" xfId="11" applyNumberFormat="1" applyFont="1" applyBorder="1" applyAlignment="1">
      <alignment horizontal="right" vertical="center" wrapText="1"/>
    </xf>
    <xf numFmtId="4" fontId="19" fillId="0" borderId="32" xfId="11" applyNumberFormat="1" applyFont="1" applyBorder="1" applyAlignment="1">
      <alignment horizontal="right" vertical="center" wrapText="1"/>
    </xf>
    <xf numFmtId="4" fontId="19" fillId="0" borderId="29" xfId="11" applyNumberFormat="1" applyFont="1" applyBorder="1" applyAlignment="1">
      <alignment horizontal="right" vertical="center" wrapText="1"/>
    </xf>
    <xf numFmtId="4" fontId="19" fillId="0" borderId="33" xfId="11" applyNumberFormat="1" applyFont="1" applyBorder="1" applyAlignment="1">
      <alignment horizontal="right" vertical="center" wrapText="1"/>
    </xf>
    <xf numFmtId="4" fontId="19" fillId="3" borderId="41" xfId="11" applyNumberFormat="1" applyFont="1" applyFill="1" applyBorder="1" applyAlignment="1">
      <alignment horizontal="right" vertical="center" wrapText="1"/>
    </xf>
    <xf numFmtId="4" fontId="19" fillId="3" borderId="29" xfId="11" applyNumberFormat="1" applyFont="1" applyFill="1" applyBorder="1" applyAlignment="1">
      <alignment horizontal="right" vertical="center" wrapText="1"/>
    </xf>
    <xf numFmtId="4" fontId="19" fillId="0" borderId="34" xfId="11" applyNumberFormat="1" applyFont="1" applyBorder="1" applyAlignment="1">
      <alignment horizontal="right" vertical="center" wrapText="1"/>
    </xf>
    <xf numFmtId="4" fontId="19" fillId="3" borderId="34" xfId="11" applyNumberFormat="1" applyFont="1" applyFill="1" applyBorder="1" applyAlignment="1">
      <alignment horizontal="right" vertical="center" wrapText="1"/>
    </xf>
    <xf numFmtId="0" fontId="2" fillId="0" borderId="0" xfId="0" applyFont="1" applyAlignment="1">
      <alignment horizontal="center" wrapText="1"/>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left" wrapText="1"/>
    </xf>
    <xf numFmtId="0" fontId="12" fillId="0" borderId="0" xfId="0" applyFont="1"/>
    <xf numFmtId="49" fontId="13" fillId="0" borderId="20" xfId="1" applyNumberFormat="1" applyFont="1" applyBorder="1" applyAlignment="1">
      <alignment horizontal="right" vertical="top" wrapText="1"/>
    </xf>
    <xf numFmtId="49" fontId="13" fillId="0" borderId="21" xfId="1" applyNumberFormat="1" applyFont="1" applyBorder="1" applyAlignment="1">
      <alignment horizontal="right" vertical="top" wrapText="1"/>
    </xf>
    <xf numFmtId="0" fontId="7" fillId="0" borderId="0" xfId="0" applyFont="1" applyAlignment="1">
      <alignment horizontal="center"/>
    </xf>
    <xf numFmtId="0" fontId="7" fillId="0" borderId="0" xfId="1" applyFont="1" applyAlignment="1">
      <alignment horizontal="center"/>
    </xf>
    <xf numFmtId="0" fontId="22" fillId="0" borderId="0" xfId="2" applyFont="1" applyAlignment="1">
      <alignment horizontal="left" vertical="center"/>
    </xf>
    <xf numFmtId="0" fontId="13" fillId="0" borderId="3" xfId="1" applyFont="1" applyBorder="1" applyAlignment="1">
      <alignment horizontal="center" vertical="center" wrapText="1"/>
    </xf>
    <xf numFmtId="0" fontId="13" fillId="0" borderId="4" xfId="1" applyFont="1" applyBorder="1" applyAlignment="1">
      <alignment horizontal="center" vertical="center" wrapText="1"/>
    </xf>
    <xf numFmtId="4" fontId="13" fillId="0" borderId="4" xfId="1" applyNumberFormat="1" applyFont="1" applyBorder="1" applyAlignment="1">
      <alignment horizontal="center" vertical="top" wrapText="1"/>
    </xf>
    <xf numFmtId="4" fontId="13" fillId="0" borderId="5" xfId="1" applyNumberFormat="1" applyFont="1" applyBorder="1" applyAlignment="1">
      <alignment horizontal="center" vertical="top" wrapText="1"/>
    </xf>
    <xf numFmtId="0" fontId="12" fillId="0" borderId="0" xfId="3" applyFont="1" applyAlignment="1">
      <alignment horizontal="center" vertical="center" wrapText="1"/>
    </xf>
    <xf numFmtId="0" fontId="12" fillId="0" borderId="0" xfId="1" applyFont="1" applyAlignment="1">
      <alignment horizontal="center"/>
    </xf>
    <xf numFmtId="0" fontId="12" fillId="0" borderId="0" xfId="3" applyFont="1" applyAlignment="1">
      <alignment horizontal="center" vertical="center"/>
    </xf>
    <xf numFmtId="4" fontId="12" fillId="0" borderId="0" xfId="1" applyNumberFormat="1" applyFont="1" applyAlignment="1">
      <alignment horizontal="left" vertical="top"/>
    </xf>
    <xf numFmtId="0" fontId="12" fillId="0" borderId="0" xfId="2" applyFont="1" applyAlignment="1">
      <alignment horizontal="left"/>
    </xf>
    <xf numFmtId="0" fontId="31" fillId="0" borderId="23" xfId="0" applyFont="1" applyBorder="1" applyAlignment="1">
      <alignment horizontal="left" wrapText="1"/>
    </xf>
    <xf numFmtId="0" fontId="31" fillId="0" borderId="24" xfId="0" applyFont="1" applyBorder="1" applyAlignment="1">
      <alignment horizontal="left" wrapText="1"/>
    </xf>
    <xf numFmtId="0" fontId="31" fillId="0" borderId="17" xfId="0" applyFont="1" applyBorder="1" applyAlignment="1">
      <alignment horizontal="left" wrapText="1"/>
    </xf>
    <xf numFmtId="0" fontId="25" fillId="0" borderId="0" xfId="4" applyFont="1" applyAlignment="1">
      <alignment horizontal="center" vertical="center"/>
    </xf>
    <xf numFmtId="0" fontId="25" fillId="0" borderId="0" xfId="1" applyFont="1" applyAlignment="1">
      <alignment horizontal="center" vertical="center"/>
    </xf>
    <xf numFmtId="0" fontId="26" fillId="0" borderId="23" xfId="0" applyFont="1" applyBorder="1" applyAlignment="1">
      <alignment horizontal="left" wrapText="1"/>
    </xf>
    <xf numFmtId="0" fontId="26" fillId="0" borderId="24" xfId="0" applyFont="1" applyBorder="1" applyAlignment="1">
      <alignment horizontal="left" wrapText="1"/>
    </xf>
    <xf numFmtId="0" fontId="25" fillId="0" borderId="23" xfId="0" applyFont="1" applyBorder="1" applyAlignment="1">
      <alignment horizontal="left" wrapText="1"/>
    </xf>
    <xf numFmtId="0" fontId="25" fillId="0" borderId="24" xfId="0" applyFont="1" applyBorder="1" applyAlignment="1">
      <alignment horizontal="left" wrapText="1"/>
    </xf>
    <xf numFmtId="0" fontId="25" fillId="0" borderId="17" xfId="0" applyFont="1" applyBorder="1" applyAlignment="1">
      <alignment horizontal="left" wrapText="1"/>
    </xf>
    <xf numFmtId="0" fontId="26" fillId="0" borderId="17" xfId="3" applyFont="1" applyBorder="1" applyAlignment="1">
      <alignment horizontal="center" vertical="center" wrapText="1"/>
    </xf>
    <xf numFmtId="0" fontId="26" fillId="0" borderId="17" xfId="0" applyFont="1" applyBorder="1" applyAlignment="1">
      <alignment horizontal="center" vertical="center" wrapText="1"/>
    </xf>
    <xf numFmtId="0" fontId="26" fillId="0" borderId="23" xfId="3" applyFont="1" applyBorder="1" applyAlignment="1">
      <alignment horizontal="left" vertical="center" wrapText="1"/>
    </xf>
    <xf numFmtId="0" fontId="26" fillId="0" borderId="24" xfId="3" applyFont="1" applyBorder="1" applyAlignment="1">
      <alignment horizontal="left" vertical="center" wrapText="1"/>
    </xf>
    <xf numFmtId="0" fontId="27" fillId="0" borderId="23" xfId="4" applyFont="1" applyBorder="1" applyAlignment="1">
      <alignment horizontal="left" vertical="center" wrapText="1"/>
    </xf>
    <xf numFmtId="0" fontId="27" fillId="0" borderId="24" xfId="4" applyFont="1" applyBorder="1" applyAlignment="1">
      <alignment horizontal="left" vertical="center" wrapText="1"/>
    </xf>
    <xf numFmtId="0" fontId="31" fillId="0" borderId="23" xfId="0" applyFont="1" applyBorder="1" applyAlignment="1">
      <alignment horizontal="left"/>
    </xf>
    <xf numFmtId="0" fontId="31" fillId="0" borderId="24" xfId="0" applyFont="1" applyBorder="1" applyAlignment="1">
      <alignment horizontal="left"/>
    </xf>
    <xf numFmtId="49" fontId="25" fillId="0" borderId="23" xfId="4" applyNumberFormat="1" applyFont="1" applyBorder="1" applyAlignment="1">
      <alignment horizontal="left" vertical="center" wrapText="1"/>
    </xf>
    <xf numFmtId="49" fontId="25" fillId="0" borderId="24" xfId="4" applyNumberFormat="1" applyFont="1" applyBorder="1" applyAlignment="1">
      <alignment horizontal="left" vertical="center" wrapText="1"/>
    </xf>
    <xf numFmtId="49" fontId="27" fillId="0" borderId="23" xfId="4" applyNumberFormat="1" applyFont="1" applyBorder="1" applyAlignment="1">
      <alignment horizontal="left" vertical="center" wrapText="1"/>
    </xf>
    <xf numFmtId="49" fontId="27" fillId="0" borderId="24" xfId="4" applyNumberFormat="1" applyFont="1" applyBorder="1" applyAlignment="1">
      <alignment horizontal="left" vertical="center" wrapText="1"/>
    </xf>
    <xf numFmtId="0" fontId="31" fillId="0" borderId="26" xfId="0" applyFont="1" applyBorder="1" applyAlignment="1">
      <alignment horizontal="left" wrapText="1"/>
    </xf>
    <xf numFmtId="0" fontId="31" fillId="0" borderId="14" xfId="0" applyFont="1" applyBorder="1" applyAlignment="1">
      <alignment horizontal="left" wrapText="1"/>
    </xf>
    <xf numFmtId="0" fontId="25" fillId="0" borderId="23" xfId="4" applyFont="1" applyBorder="1" applyAlignment="1">
      <alignment horizontal="left" vertical="center" wrapText="1"/>
    </xf>
    <xf numFmtId="0" fontId="25" fillId="0" borderId="24" xfId="4" applyFont="1" applyBorder="1" applyAlignment="1">
      <alignment horizontal="left" vertical="center" wrapText="1"/>
    </xf>
    <xf numFmtId="0" fontId="26" fillId="0" borderId="23" xfId="4" applyFont="1" applyBorder="1" applyAlignment="1">
      <alignment horizontal="left" vertical="center" wrapText="1"/>
    </xf>
    <xf numFmtId="0" fontId="26" fillId="0" borderId="24" xfId="4" applyFont="1" applyBorder="1" applyAlignment="1">
      <alignment horizontal="left" vertical="center" wrapText="1"/>
    </xf>
    <xf numFmtId="0" fontId="26" fillId="0" borderId="17" xfId="3" applyFont="1" applyBorder="1" applyAlignment="1">
      <alignment horizontal="right" vertical="center" wrapText="1"/>
    </xf>
    <xf numFmtId="0" fontId="26" fillId="0" borderId="17" xfId="3" applyFont="1" applyBorder="1" applyAlignment="1">
      <alignment horizontal="right" vertical="center"/>
    </xf>
    <xf numFmtId="0" fontId="26" fillId="0" borderId="0" xfId="3" applyFont="1" applyAlignment="1">
      <alignment horizontal="center" vertical="center" wrapText="1"/>
    </xf>
    <xf numFmtId="0" fontId="25" fillId="0" borderId="0" xfId="3" applyFont="1" applyAlignment="1">
      <alignment horizontal="center"/>
    </xf>
    <xf numFmtId="14" fontId="25" fillId="0" borderId="0" xfId="3" applyNumberFormat="1" applyFont="1" applyAlignment="1">
      <alignment horizontal="right"/>
    </xf>
    <xf numFmtId="0" fontId="25" fillId="0" borderId="0" xfId="3" applyFont="1" applyAlignment="1">
      <alignment horizontal="right"/>
    </xf>
    <xf numFmtId="0" fontId="27" fillId="0" borderId="0" xfId="3" applyFont="1" applyAlignment="1">
      <alignment horizontal="left" vertical="center"/>
    </xf>
    <xf numFmtId="0" fontId="30" fillId="0" borderId="17" xfId="3" applyFont="1" applyBorder="1" applyAlignment="1">
      <alignment horizontal="center" vertical="center" wrapText="1"/>
    </xf>
    <xf numFmtId="0" fontId="25" fillId="0" borderId="17" xfId="0" applyFont="1" applyBorder="1" applyAlignment="1">
      <alignment horizontal="center" vertical="center" wrapText="1"/>
    </xf>
    <xf numFmtId="0" fontId="25" fillId="0" borderId="0" xfId="3" applyFont="1" applyAlignment="1">
      <alignment horizontal="left"/>
    </xf>
    <xf numFmtId="0" fontId="12" fillId="0" borderId="17" xfId="3" applyFont="1" applyBorder="1" applyAlignment="1">
      <alignment horizontal="left" vertical="center" wrapText="1"/>
    </xf>
    <xf numFmtId="0" fontId="12" fillId="0" borderId="17" xfId="7" applyFont="1" applyBorder="1" applyAlignment="1">
      <alignment horizontal="left" vertical="center" wrapText="1"/>
    </xf>
    <xf numFmtId="0" fontId="27" fillId="0" borderId="27" xfId="3" applyFont="1" applyBorder="1" applyAlignment="1">
      <alignment horizontal="center" vertical="center" wrapText="1"/>
    </xf>
    <xf numFmtId="0" fontId="27" fillId="0" borderId="28" xfId="3" applyFont="1" applyBorder="1" applyAlignment="1">
      <alignment horizontal="center" vertical="center" wrapText="1"/>
    </xf>
    <xf numFmtId="0" fontId="13" fillId="0" borderId="10" xfId="3" applyFont="1" applyBorder="1" applyAlignment="1">
      <alignment horizontal="right" vertical="center" wrapText="1"/>
    </xf>
    <xf numFmtId="0" fontId="13" fillId="0" borderId="11" xfId="3" applyFont="1" applyBorder="1" applyAlignment="1">
      <alignment horizontal="right" vertical="center"/>
    </xf>
    <xf numFmtId="0" fontId="12" fillId="0" borderId="17" xfId="8" applyFont="1" applyBorder="1" applyAlignment="1">
      <alignment horizontal="left" vertical="center" wrapText="1"/>
    </xf>
    <xf numFmtId="0" fontId="12" fillId="0" borderId="17" xfId="3" applyFont="1" applyBorder="1" applyAlignment="1">
      <alignment horizontal="left" vertical="top" wrapText="1"/>
    </xf>
    <xf numFmtId="0" fontId="12" fillId="0" borderId="17" xfId="7" applyFont="1" applyBorder="1" applyAlignment="1">
      <alignment horizontal="left" vertical="top" wrapText="1"/>
    </xf>
    <xf numFmtId="0" fontId="22" fillId="0" borderId="2" xfId="3" applyFont="1" applyBorder="1" applyAlignment="1">
      <alignment horizontal="left" vertical="center"/>
    </xf>
    <xf numFmtId="0" fontId="13" fillId="0" borderId="17" xfId="3" applyFont="1" applyBorder="1" applyAlignment="1">
      <alignment horizontal="center" vertical="center" wrapText="1"/>
    </xf>
    <xf numFmtId="0" fontId="12" fillId="0" borderId="0" xfId="3" applyFont="1" applyAlignment="1">
      <alignment horizontal="left"/>
    </xf>
    <xf numFmtId="0" fontId="2" fillId="0" borderId="0" xfId="0" applyFont="1"/>
    <xf numFmtId="0" fontId="7" fillId="0" borderId="0" xfId="3" applyFont="1" applyAlignment="1">
      <alignment horizontal="center" vertical="center" wrapText="1"/>
    </xf>
    <xf numFmtId="0" fontId="13" fillId="0" borderId="0" xfId="3" applyFont="1" applyAlignment="1">
      <alignment horizontal="center"/>
    </xf>
    <xf numFmtId="0" fontId="13" fillId="0" borderId="23" xfId="3" applyFont="1" applyBorder="1" applyAlignment="1">
      <alignment horizontal="center" vertical="center" wrapText="1"/>
    </xf>
    <xf numFmtId="0" fontId="13" fillId="0" borderId="24" xfId="3" applyFont="1" applyBorder="1" applyAlignment="1">
      <alignment horizontal="center" vertical="center" wrapText="1"/>
    </xf>
    <xf numFmtId="0" fontId="12" fillId="0" borderId="0" xfId="3" applyFont="1" applyAlignment="1">
      <alignment horizontal="center"/>
    </xf>
    <xf numFmtId="0" fontId="32" fillId="0" borderId="0" xfId="3" applyFont="1" applyAlignment="1">
      <alignment horizontal="center" vertical="center" wrapText="1"/>
    </xf>
    <xf numFmtId="0" fontId="19" fillId="0" borderId="29" xfId="11" applyFont="1" applyBorder="1" applyAlignment="1">
      <alignment horizontal="left"/>
    </xf>
    <xf numFmtId="0" fontId="17" fillId="0" borderId="34" xfId="11" applyFont="1" applyBorder="1" applyAlignment="1">
      <alignment horizontal="left" vertical="top" wrapText="1"/>
    </xf>
    <xf numFmtId="0" fontId="17" fillId="0" borderId="0" xfId="9" applyFont="1" applyAlignment="1">
      <alignment horizontal="left" wrapText="1"/>
    </xf>
    <xf numFmtId="0" fontId="39" fillId="0" borderId="0" xfId="11" applyFont="1" applyAlignment="1">
      <alignment horizontal="center" vertical="top"/>
    </xf>
    <xf numFmtId="0" fontId="13" fillId="2" borderId="0" xfId="11" applyFont="1" applyFill="1" applyAlignment="1">
      <alignment horizontal="center" vertical="center" wrapText="1"/>
    </xf>
    <xf numFmtId="0" fontId="12" fillId="0" borderId="0" xfId="0" applyFont="1" applyAlignment="1">
      <alignment horizontal="center"/>
    </xf>
    <xf numFmtId="0" fontId="13" fillId="0" borderId="0" xfId="0" applyFont="1" applyAlignment="1">
      <alignment horizontal="center"/>
    </xf>
    <xf numFmtId="0" fontId="13" fillId="0" borderId="0" xfId="11" applyFont="1" applyAlignment="1">
      <alignment horizontal="center" vertical="center" wrapText="1"/>
    </xf>
    <xf numFmtId="0" fontId="20" fillId="0" borderId="0" xfId="11" applyFont="1" applyAlignment="1">
      <alignment horizontal="center"/>
    </xf>
    <xf numFmtId="0" fontId="20" fillId="0" borderId="0" xfId="11" applyFont="1"/>
    <xf numFmtId="0" fontId="19" fillId="0" borderId="29" xfId="11" applyFont="1" applyBorder="1" applyAlignment="1">
      <alignment horizontal="left" wrapText="1"/>
    </xf>
    <xf numFmtId="164" fontId="18" fillId="0" borderId="38" xfId="11" applyNumberFormat="1" applyFont="1" applyBorder="1" applyAlignment="1">
      <alignment horizontal="center" vertical="center" wrapText="1"/>
    </xf>
    <xf numFmtId="0" fontId="17" fillId="0" borderId="40" xfId="0" applyFont="1" applyBorder="1" applyAlignment="1">
      <alignment wrapText="1"/>
    </xf>
    <xf numFmtId="49" fontId="20" fillId="0" borderId="33" xfId="11" applyNumberFormat="1" applyFont="1" applyBorder="1" applyAlignment="1">
      <alignment horizontal="center" vertical="center"/>
    </xf>
    <xf numFmtId="49" fontId="20" fillId="0" borderId="41" xfId="11" applyNumberFormat="1" applyFont="1" applyBorder="1" applyAlignment="1">
      <alignment horizontal="center" vertical="center"/>
    </xf>
    <xf numFmtId="49" fontId="20" fillId="0" borderId="36" xfId="11" applyNumberFormat="1" applyFont="1" applyBorder="1" applyAlignment="1">
      <alignment horizontal="center" vertical="center"/>
    </xf>
    <xf numFmtId="164" fontId="19" fillId="0" borderId="29" xfId="11" applyNumberFormat="1" applyFont="1" applyBorder="1" applyAlignment="1">
      <alignment horizontal="center" vertical="center"/>
    </xf>
    <xf numFmtId="0" fontId="20" fillId="0" borderId="0" xfId="12" applyFont="1" applyAlignment="1">
      <alignment horizontal="center" vertical="top"/>
    </xf>
    <xf numFmtId="0" fontId="20" fillId="0" borderId="0" xfId="0" applyFont="1"/>
    <xf numFmtId="164" fontId="18" fillId="0" borderId="31" xfId="11" applyNumberFormat="1" applyFont="1" applyBorder="1" applyAlignment="1">
      <alignment horizontal="center" vertical="center" wrapText="1"/>
    </xf>
    <xf numFmtId="0" fontId="17" fillId="0" borderId="35" xfId="0" applyFont="1" applyBorder="1" applyAlignment="1">
      <alignment horizontal="center" wrapText="1"/>
    </xf>
    <xf numFmtId="0" fontId="19" fillId="0" borderId="0" xfId="11" applyFont="1" applyAlignment="1">
      <alignment horizontal="center"/>
    </xf>
    <xf numFmtId="0" fontId="19" fillId="0" borderId="29" xfId="0" applyFont="1" applyBorder="1" applyAlignment="1">
      <alignment horizontal="center" vertical="center" wrapText="1"/>
    </xf>
    <xf numFmtId="0" fontId="19" fillId="0" borderId="29" xfId="0" applyFont="1" applyBorder="1" applyAlignment="1">
      <alignment horizontal="center" vertical="center"/>
    </xf>
    <xf numFmtId="0" fontId="19" fillId="0" borderId="0" xfId="11" applyFont="1" applyAlignment="1">
      <alignment horizontal="center" vertical="center" wrapText="1"/>
    </xf>
    <xf numFmtId="0" fontId="19" fillId="0" borderId="0" xfId="11" applyFont="1"/>
    <xf numFmtId="0" fontId="19" fillId="0" borderId="0" xfId="9" applyFont="1"/>
    <xf numFmtId="0" fontId="20" fillId="0" borderId="0" xfId="9" applyFont="1" applyAlignment="1">
      <alignment horizontal="right"/>
    </xf>
    <xf numFmtId="49" fontId="18" fillId="0" borderId="37" xfId="11" applyNumberFormat="1" applyFont="1" applyBorder="1" applyAlignment="1">
      <alignment horizontal="left" vertical="center" wrapText="1"/>
    </xf>
    <xf numFmtId="0" fontId="17" fillId="0" borderId="34" xfId="0" applyFont="1" applyBorder="1" applyAlignment="1">
      <alignment horizontal="left" vertical="center" wrapText="1"/>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7" fillId="0" borderId="29" xfId="0" applyFont="1" applyBorder="1" applyAlignment="1">
      <alignment horizontal="left" vertical="center" wrapText="1"/>
    </xf>
    <xf numFmtId="0" fontId="17" fillId="0" borderId="40" xfId="0" applyFont="1" applyBorder="1" applyAlignment="1">
      <alignment horizontal="left" vertical="center" wrapText="1"/>
    </xf>
    <xf numFmtId="0" fontId="18" fillId="0" borderId="31" xfId="11" applyFont="1" applyBorder="1" applyAlignment="1">
      <alignment horizontal="center" vertical="center"/>
    </xf>
    <xf numFmtId="0" fontId="17" fillId="0" borderId="35" xfId="0" applyFont="1" applyBorder="1" applyAlignment="1">
      <alignment horizontal="center"/>
    </xf>
    <xf numFmtId="0" fontId="18" fillId="0" borderId="38"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33" xfId="0" applyFont="1" applyBorder="1" applyAlignment="1">
      <alignment horizontal="center" wrapText="1"/>
    </xf>
    <xf numFmtId="0" fontId="18" fillId="0" borderId="36" xfId="0" applyFont="1" applyBorder="1" applyAlignment="1">
      <alignment horizontal="center" wrapText="1"/>
    </xf>
    <xf numFmtId="0" fontId="17" fillId="0" borderId="0" xfId="13" applyFont="1" applyAlignment="1">
      <alignment horizontal="center" vertical="center"/>
    </xf>
    <xf numFmtId="0" fontId="25" fillId="0" borderId="29" xfId="13" applyFont="1" applyBorder="1" applyAlignment="1">
      <alignment horizontal="center"/>
    </xf>
    <xf numFmtId="0" fontId="17" fillId="0" borderId="34" xfId="13" applyFont="1" applyBorder="1" applyAlignment="1">
      <alignment horizontal="center" vertical="center"/>
    </xf>
    <xf numFmtId="0" fontId="17" fillId="0" borderId="0" xfId="14" applyFont="1" applyAlignment="1">
      <alignment horizontal="left" vertical="center" wrapText="1"/>
    </xf>
    <xf numFmtId="0" fontId="41" fillId="0" borderId="0" xfId="14" applyFont="1" applyAlignment="1">
      <alignment horizontal="left" vertical="center" wrapText="1"/>
    </xf>
    <xf numFmtId="0" fontId="17" fillId="0" borderId="0" xfId="14" applyFont="1" applyAlignment="1">
      <alignment horizontal="left" wrapText="1"/>
    </xf>
    <xf numFmtId="0" fontId="25" fillId="0" borderId="0" xfId="13" applyFont="1" applyAlignment="1">
      <alignment horizontal="left" wrapText="1"/>
    </xf>
    <xf numFmtId="164" fontId="17" fillId="0" borderId="1" xfId="15" applyNumberFormat="1" applyFont="1" applyBorder="1" applyAlignment="1">
      <alignment horizontal="right"/>
    </xf>
    <xf numFmtId="0" fontId="17" fillId="0" borderId="0" xfId="14" applyFont="1" applyAlignment="1">
      <alignment horizontal="center"/>
    </xf>
    <xf numFmtId="0" fontId="20" fillId="0" borderId="3" xfId="14" applyFont="1" applyBorder="1" applyAlignment="1">
      <alignment horizontal="center" vertical="center" wrapText="1"/>
    </xf>
    <xf numFmtId="0" fontId="20" fillId="0" borderId="25" xfId="14" applyFont="1" applyBorder="1" applyAlignment="1">
      <alignment horizontal="center" vertical="center" wrapText="1"/>
    </xf>
    <xf numFmtId="0" fontId="20" fillId="0" borderId="44" xfId="14" applyFont="1" applyBorder="1" applyAlignment="1">
      <alignment horizontal="center" vertical="center" wrapText="1"/>
    </xf>
    <xf numFmtId="0" fontId="20" fillId="0" borderId="7" xfId="14" applyFont="1" applyBorder="1" applyAlignment="1">
      <alignment horizontal="center" vertical="center" wrapText="1"/>
    </xf>
    <xf numFmtId="0" fontId="20" fillId="0" borderId="45" xfId="14" applyFont="1" applyBorder="1" applyAlignment="1">
      <alignment horizontal="center" vertical="center" wrapText="1"/>
    </xf>
    <xf numFmtId="0" fontId="20" fillId="0" borderId="46" xfId="14" applyFont="1" applyBorder="1" applyAlignment="1">
      <alignment horizontal="center" vertical="center" wrapText="1"/>
    </xf>
    <xf numFmtId="0" fontId="20" fillId="0" borderId="47" xfId="14" applyFont="1" applyBorder="1" applyAlignment="1">
      <alignment horizontal="center" vertical="center" wrapText="1"/>
    </xf>
    <xf numFmtId="0" fontId="17" fillId="0" borderId="34" xfId="12" applyFont="1" applyBorder="1" applyAlignment="1">
      <alignment horizontal="center" vertical="center" wrapText="1"/>
    </xf>
    <xf numFmtId="0" fontId="17" fillId="0" borderId="29" xfId="14" applyFont="1" applyBorder="1" applyAlignment="1">
      <alignment horizontal="center"/>
    </xf>
    <xf numFmtId="0" fontId="17" fillId="0" borderId="0" xfId="12" applyFont="1" applyAlignment="1">
      <alignment horizontal="center" vertical="center" wrapText="1"/>
    </xf>
    <xf numFmtId="49" fontId="17" fillId="0" borderId="0" xfId="15" applyNumberFormat="1" applyFont="1" applyAlignment="1">
      <alignment horizontal="left" vertical="top" wrapText="1"/>
    </xf>
    <xf numFmtId="0" fontId="17" fillId="0" borderId="1" xfId="16" applyFont="1" applyBorder="1" applyAlignment="1">
      <alignment horizontal="center"/>
    </xf>
    <xf numFmtId="0" fontId="17" fillId="0" borderId="0" xfId="14" applyFont="1" applyAlignment="1">
      <alignment horizontal="left" vertical="top" wrapText="1"/>
    </xf>
    <xf numFmtId="0" fontId="17" fillId="0" borderId="0" xfId="12" applyFont="1" applyAlignment="1">
      <alignment horizontal="center"/>
    </xf>
    <xf numFmtId="0" fontId="36" fillId="0" borderId="0" xfId="14" applyFont="1" applyAlignment="1">
      <alignment horizontal="center" vertical="center"/>
    </xf>
    <xf numFmtId="0" fontId="18" fillId="0" borderId="0" xfId="14" applyFont="1" applyAlignment="1">
      <alignment horizontal="center"/>
    </xf>
    <xf numFmtId="0" fontId="7" fillId="0" borderId="0" xfId="13" applyFont="1" applyAlignment="1">
      <alignment horizontal="center"/>
    </xf>
  </cellXfs>
  <cellStyles count="17">
    <cellStyle name="Hipersaitas" xfId="5" builtinId="8"/>
    <cellStyle name="Įprastas" xfId="0" builtinId="0"/>
    <cellStyle name="Įprastas 2" xfId="9" xr:uid="{0B0C9AED-22F9-4C14-B08E-EB3B21939892}"/>
    <cellStyle name="Įprastas 2 4" xfId="13" xr:uid="{24554260-B594-48E0-87E4-01EDB16FBBC8}"/>
    <cellStyle name="Įprastas 3" xfId="1" xr:uid="{197F1961-D257-4579-BCC7-F141FA94B18E}"/>
    <cellStyle name="Įprastas 3 2" xfId="7" xr:uid="{70061635-1B1A-49AA-9321-B989DFFCEFA1}"/>
    <cellStyle name="Įprastas 4" xfId="14" xr:uid="{2DBFC94A-DCEC-4602-9AEB-52E78C8D65A1}"/>
    <cellStyle name="Įprastas 4 2" xfId="16" xr:uid="{4DDFE0DD-A6CE-4515-BE5D-C554C9A89BB1}"/>
    <cellStyle name="Įprastas 5" xfId="6" xr:uid="{414210F4-8885-4B66-A51D-633329469E3D}"/>
    <cellStyle name="Normal 2" xfId="4" xr:uid="{E707AB4A-6C64-477F-BA23-DE029FE97D7B}"/>
    <cellStyle name="Normal 2 2" xfId="8" xr:uid="{921BF7D2-33BE-4708-A37F-7FB185966A61}"/>
    <cellStyle name="Normal_1999 BIUDŽ projektas" xfId="3" xr:uid="{37395870-1482-4F99-BD55-94F75F7E1A75}"/>
    <cellStyle name="Normal_biudz uz 2001 atskaitomybe3" xfId="11" xr:uid="{5538EF84-473D-4C35-B2FF-E3E1EE0074DB}"/>
    <cellStyle name="Normal_Sheet1 2" xfId="15" xr:uid="{C47EADB2-A2BA-4AEA-88E5-32979F9AE852}"/>
    <cellStyle name="Normal_TRECFORMantras2001333" xfId="12" xr:uid="{2B7F32A9-2E6E-47E6-98D9-10DA36F0BB26}"/>
    <cellStyle name="Normal_VLK PSDFvykd" xfId="2" xr:uid="{2A5BD2BC-1923-4F21-B627-653BF1608126}"/>
    <cellStyle name="Paprastas_Lapas1" xfId="10" xr:uid="{1D0102A1-37FE-4E88-AC1D-A365CBD06A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6"/>
  <sheetViews>
    <sheetView topLeftCell="A4" workbookViewId="0">
      <selection activeCell="M16" sqref="M16"/>
    </sheetView>
  </sheetViews>
  <sheetFormatPr defaultRowHeight="14.4"/>
  <sheetData>
    <row r="1" spans="1:9">
      <c r="A1" s="337" t="s">
        <v>421</v>
      </c>
      <c r="B1" s="338"/>
      <c r="C1" s="338"/>
      <c r="D1" s="338"/>
      <c r="E1" s="338"/>
      <c r="F1" s="338"/>
      <c r="G1" s="338"/>
      <c r="H1" s="338"/>
      <c r="I1" s="338"/>
    </row>
    <row r="2" spans="1:9">
      <c r="A2" s="338"/>
      <c r="B2" s="338"/>
      <c r="C2" s="338"/>
      <c r="D2" s="338"/>
      <c r="E2" s="338"/>
      <c r="F2" s="338"/>
      <c r="G2" s="338"/>
      <c r="H2" s="338"/>
      <c r="I2" s="338"/>
    </row>
    <row r="3" spans="1:9">
      <c r="A3" s="338"/>
      <c r="B3" s="338"/>
      <c r="C3" s="338"/>
      <c r="D3" s="338"/>
      <c r="E3" s="338"/>
      <c r="F3" s="338"/>
      <c r="G3" s="338"/>
      <c r="H3" s="338"/>
      <c r="I3" s="338"/>
    </row>
    <row r="4" spans="1:9">
      <c r="A4" s="338"/>
      <c r="B4" s="338"/>
      <c r="C4" s="338"/>
      <c r="D4" s="338"/>
      <c r="E4" s="338"/>
      <c r="F4" s="338"/>
      <c r="G4" s="338"/>
      <c r="H4" s="338"/>
      <c r="I4" s="338"/>
    </row>
    <row r="5" spans="1:9">
      <c r="A5" s="338"/>
      <c r="B5" s="338"/>
      <c r="C5" s="338"/>
      <c r="D5" s="338"/>
      <c r="E5" s="338"/>
      <c r="F5" s="338"/>
      <c r="G5" s="338"/>
      <c r="H5" s="338"/>
      <c r="I5" s="338"/>
    </row>
    <row r="6" spans="1:9">
      <c r="A6" s="338"/>
      <c r="B6" s="338"/>
      <c r="C6" s="338"/>
      <c r="D6" s="338"/>
      <c r="E6" s="338"/>
      <c r="F6" s="338"/>
      <c r="G6" s="338"/>
      <c r="H6" s="338"/>
      <c r="I6" s="338"/>
    </row>
    <row r="7" spans="1:9">
      <c r="A7" s="338"/>
      <c r="B7" s="338"/>
      <c r="C7" s="338"/>
      <c r="D7" s="338"/>
      <c r="E7" s="338"/>
      <c r="F7" s="338"/>
      <c r="G7" s="338"/>
      <c r="H7" s="338"/>
      <c r="I7" s="338"/>
    </row>
    <row r="8" spans="1:9">
      <c r="A8" s="338"/>
      <c r="B8" s="338"/>
      <c r="C8" s="338"/>
      <c r="D8" s="338"/>
      <c r="E8" s="338"/>
      <c r="F8" s="338"/>
      <c r="G8" s="338"/>
      <c r="H8" s="338"/>
      <c r="I8" s="338"/>
    </row>
    <row r="9" spans="1:9">
      <c r="A9" s="338"/>
      <c r="B9" s="338"/>
      <c r="C9" s="338"/>
      <c r="D9" s="338"/>
      <c r="E9" s="338"/>
      <c r="F9" s="338"/>
      <c r="G9" s="338"/>
      <c r="H9" s="338"/>
      <c r="I9" s="338"/>
    </row>
    <row r="10" spans="1:9">
      <c r="A10" s="338"/>
      <c r="B10" s="338"/>
      <c r="C10" s="338"/>
      <c r="D10" s="338"/>
      <c r="E10" s="338"/>
      <c r="F10" s="338"/>
      <c r="G10" s="338"/>
      <c r="H10" s="338"/>
      <c r="I10" s="338"/>
    </row>
    <row r="11" spans="1:9">
      <c r="A11" s="338"/>
      <c r="B11" s="338"/>
      <c r="C11" s="338"/>
      <c r="D11" s="338"/>
      <c r="E11" s="338"/>
      <c r="F11" s="338"/>
      <c r="G11" s="338"/>
      <c r="H11" s="338"/>
      <c r="I11" s="338"/>
    </row>
    <row r="12" spans="1:9">
      <c r="A12" s="338"/>
      <c r="B12" s="338"/>
      <c r="C12" s="338"/>
      <c r="D12" s="338"/>
      <c r="E12" s="338"/>
      <c r="F12" s="338"/>
      <c r="G12" s="338"/>
      <c r="H12" s="338"/>
      <c r="I12" s="338"/>
    </row>
    <row r="13" spans="1:9">
      <c r="A13" s="338"/>
      <c r="B13" s="338"/>
      <c r="C13" s="338"/>
      <c r="D13" s="338"/>
      <c r="E13" s="338"/>
      <c r="F13" s="338"/>
      <c r="G13" s="338"/>
      <c r="H13" s="338"/>
      <c r="I13" s="338"/>
    </row>
    <row r="14" spans="1:9">
      <c r="A14" s="338"/>
      <c r="B14" s="338"/>
      <c r="C14" s="338"/>
      <c r="D14" s="338"/>
      <c r="E14" s="338"/>
      <c r="F14" s="338"/>
      <c r="G14" s="338"/>
      <c r="H14" s="338"/>
      <c r="I14" s="338"/>
    </row>
    <row r="15" spans="1:9">
      <c r="A15" s="338"/>
      <c r="B15" s="338"/>
      <c r="C15" s="338"/>
      <c r="D15" s="338"/>
      <c r="E15" s="338"/>
      <c r="F15" s="338"/>
      <c r="G15" s="338"/>
      <c r="H15" s="338"/>
      <c r="I15" s="338"/>
    </row>
    <row r="16" spans="1:9">
      <c r="A16" s="338"/>
      <c r="B16" s="338"/>
      <c r="C16" s="338"/>
      <c r="D16" s="338"/>
      <c r="E16" s="338"/>
      <c r="F16" s="338"/>
      <c r="G16" s="338"/>
      <c r="H16" s="338"/>
      <c r="I16" s="338"/>
    </row>
    <row r="17" spans="1:9">
      <c r="A17" s="338"/>
      <c r="B17" s="338"/>
      <c r="C17" s="338"/>
      <c r="D17" s="338"/>
      <c r="E17" s="338"/>
      <c r="F17" s="338"/>
      <c r="G17" s="338"/>
      <c r="H17" s="338"/>
      <c r="I17" s="338"/>
    </row>
    <row r="18" spans="1:9">
      <c r="A18" s="338"/>
      <c r="B18" s="338"/>
      <c r="C18" s="338"/>
      <c r="D18" s="338"/>
      <c r="E18" s="338"/>
      <c r="F18" s="338"/>
      <c r="G18" s="338"/>
      <c r="H18" s="338"/>
      <c r="I18" s="338"/>
    </row>
    <row r="19" spans="1:9">
      <c r="A19" s="338"/>
      <c r="B19" s="338"/>
      <c r="C19" s="338"/>
      <c r="D19" s="338"/>
      <c r="E19" s="338"/>
      <c r="F19" s="338"/>
      <c r="G19" s="338"/>
      <c r="H19" s="338"/>
      <c r="I19" s="338"/>
    </row>
    <row r="20" spans="1:9">
      <c r="A20" s="338"/>
      <c r="B20" s="338"/>
      <c r="C20" s="338"/>
      <c r="D20" s="338"/>
      <c r="E20" s="338"/>
      <c r="F20" s="338"/>
      <c r="G20" s="338"/>
      <c r="H20" s="338"/>
      <c r="I20" s="338"/>
    </row>
    <row r="21" spans="1:9">
      <c r="A21" s="338"/>
      <c r="B21" s="338"/>
      <c r="C21" s="338"/>
      <c r="D21" s="338"/>
      <c r="E21" s="338"/>
      <c r="F21" s="338"/>
      <c r="G21" s="338"/>
      <c r="H21" s="338"/>
      <c r="I21" s="338"/>
    </row>
    <row r="22" spans="1:9">
      <c r="A22" s="338"/>
      <c r="B22" s="338"/>
      <c r="C22" s="338"/>
      <c r="D22" s="338"/>
      <c r="E22" s="338"/>
      <c r="F22" s="338"/>
      <c r="G22" s="338"/>
      <c r="H22" s="338"/>
      <c r="I22" s="338"/>
    </row>
    <row r="23" spans="1:9">
      <c r="A23" s="338"/>
      <c r="B23" s="338"/>
      <c r="C23" s="338"/>
      <c r="D23" s="338"/>
      <c r="E23" s="338"/>
      <c r="F23" s="338"/>
      <c r="G23" s="338"/>
      <c r="H23" s="338"/>
      <c r="I23" s="338"/>
    </row>
    <row r="24" spans="1:9">
      <c r="A24" s="338"/>
      <c r="B24" s="338"/>
      <c r="C24" s="338"/>
      <c r="D24" s="338"/>
      <c r="E24" s="338"/>
      <c r="F24" s="338"/>
      <c r="G24" s="338"/>
      <c r="H24" s="338"/>
      <c r="I24" s="338"/>
    </row>
    <row r="25" spans="1:9">
      <c r="A25" s="338"/>
      <c r="B25" s="338"/>
      <c r="C25" s="338"/>
      <c r="D25" s="338"/>
      <c r="E25" s="338"/>
      <c r="F25" s="338"/>
      <c r="G25" s="338"/>
      <c r="H25" s="338"/>
      <c r="I25" s="338"/>
    </row>
    <row r="26" spans="1:9">
      <c r="A26" s="338"/>
      <c r="B26" s="338"/>
      <c r="C26" s="338"/>
      <c r="D26" s="338"/>
      <c r="E26" s="338"/>
      <c r="F26" s="338"/>
      <c r="G26" s="338"/>
      <c r="H26" s="338"/>
      <c r="I26" s="338"/>
    </row>
    <row r="27" spans="1:9">
      <c r="A27" s="338"/>
      <c r="B27" s="338"/>
      <c r="C27" s="338"/>
      <c r="D27" s="338"/>
      <c r="E27" s="338"/>
      <c r="F27" s="338"/>
      <c r="G27" s="338"/>
      <c r="H27" s="338"/>
      <c r="I27" s="338"/>
    </row>
    <row r="28" spans="1:9">
      <c r="A28" s="338"/>
      <c r="B28" s="338"/>
      <c r="C28" s="338"/>
      <c r="D28" s="338"/>
      <c r="E28" s="338"/>
      <c r="F28" s="338"/>
      <c r="G28" s="338"/>
      <c r="H28" s="338"/>
      <c r="I28" s="338"/>
    </row>
    <row r="29" spans="1:9">
      <c r="A29" s="338"/>
      <c r="B29" s="338"/>
      <c r="C29" s="338"/>
      <c r="D29" s="338"/>
      <c r="E29" s="338"/>
      <c r="F29" s="338"/>
      <c r="G29" s="338"/>
      <c r="H29" s="338"/>
      <c r="I29" s="338"/>
    </row>
    <row r="30" spans="1:9">
      <c r="A30" s="338"/>
      <c r="B30" s="338"/>
      <c r="C30" s="338"/>
      <c r="D30" s="338"/>
      <c r="E30" s="338"/>
      <c r="F30" s="338"/>
      <c r="G30" s="338"/>
      <c r="H30" s="338"/>
      <c r="I30" s="338"/>
    </row>
    <row r="31" spans="1:9">
      <c r="A31" s="338"/>
      <c r="B31" s="338"/>
      <c r="C31" s="338"/>
      <c r="D31" s="338"/>
      <c r="E31" s="338"/>
      <c r="F31" s="338"/>
      <c r="G31" s="338"/>
      <c r="H31" s="338"/>
      <c r="I31" s="338"/>
    </row>
    <row r="32" spans="1:9">
      <c r="A32" s="338"/>
      <c r="B32" s="338"/>
      <c r="C32" s="338"/>
      <c r="D32" s="338"/>
      <c r="E32" s="338"/>
      <c r="F32" s="338"/>
      <c r="G32" s="338"/>
      <c r="H32" s="338"/>
      <c r="I32" s="338"/>
    </row>
    <row r="33" spans="1:9">
      <c r="A33" s="338"/>
      <c r="B33" s="338"/>
      <c r="C33" s="338"/>
      <c r="D33" s="338"/>
      <c r="E33" s="338"/>
      <c r="F33" s="338"/>
      <c r="G33" s="338"/>
      <c r="H33" s="338"/>
      <c r="I33" s="338"/>
    </row>
    <row r="34" spans="1:9">
      <c r="A34" s="338"/>
      <c r="B34" s="338"/>
      <c r="C34" s="338"/>
      <c r="D34" s="338"/>
      <c r="E34" s="338"/>
      <c r="F34" s="338"/>
      <c r="G34" s="338"/>
      <c r="H34" s="338"/>
      <c r="I34" s="338"/>
    </row>
    <row r="35" spans="1:9">
      <c r="A35" s="338"/>
      <c r="B35" s="338"/>
      <c r="C35" s="338"/>
      <c r="D35" s="338"/>
      <c r="E35" s="338"/>
      <c r="F35" s="338"/>
      <c r="G35" s="338"/>
      <c r="H35" s="338"/>
      <c r="I35" s="338"/>
    </row>
    <row r="36" spans="1:9">
      <c r="A36" s="338"/>
      <c r="B36" s="338"/>
      <c r="C36" s="338"/>
      <c r="D36" s="338"/>
      <c r="E36" s="338"/>
      <c r="F36" s="338"/>
      <c r="G36" s="338"/>
      <c r="H36" s="338"/>
      <c r="I36" s="338"/>
    </row>
  </sheetData>
  <mergeCells count="1">
    <mergeCell ref="A1:I3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ACA9F-48E9-48D8-84E8-EB98A31BE972}">
  <dimension ref="A6:J18"/>
  <sheetViews>
    <sheetView workbookViewId="0">
      <selection activeCell="N11" sqref="N11"/>
    </sheetView>
  </sheetViews>
  <sheetFormatPr defaultColWidth="8.88671875" defaultRowHeight="15.6"/>
  <cols>
    <col min="1" max="8" width="8.88671875" style="1"/>
    <col min="9" max="9" width="10.6640625" style="1" customWidth="1"/>
    <col min="10" max="10" width="3.88671875" style="1" customWidth="1"/>
    <col min="11" max="16384" width="8.88671875" style="1"/>
  </cols>
  <sheetData>
    <row r="6" spans="1:10">
      <c r="A6" s="339" t="s">
        <v>0</v>
      </c>
      <c r="B6" s="339"/>
      <c r="C6" s="339"/>
      <c r="D6" s="339"/>
      <c r="E6" s="339"/>
      <c r="F6" s="339"/>
      <c r="G6" s="339"/>
      <c r="H6" s="339"/>
      <c r="I6" s="339"/>
    </row>
    <row r="10" spans="1:10" ht="33.75" customHeight="1">
      <c r="A10" s="340" t="s">
        <v>422</v>
      </c>
      <c r="B10" s="340"/>
      <c r="C10" s="340"/>
      <c r="D10" s="340"/>
      <c r="E10" s="340"/>
      <c r="F10" s="340"/>
      <c r="G10" s="340"/>
      <c r="H10" s="340"/>
      <c r="I10" s="340"/>
      <c r="J10" s="1">
        <v>3</v>
      </c>
    </row>
    <row r="11" spans="1:10" ht="30.75" customHeight="1">
      <c r="A11" s="340" t="s">
        <v>425</v>
      </c>
      <c r="B11" s="340"/>
      <c r="C11" s="340"/>
      <c r="D11" s="340"/>
      <c r="E11" s="340"/>
      <c r="F11" s="340"/>
      <c r="G11" s="340"/>
      <c r="H11" s="340"/>
      <c r="I11" s="340"/>
      <c r="J11" s="1">
        <v>4</v>
      </c>
    </row>
    <row r="12" spans="1:10" ht="34.5" customHeight="1">
      <c r="A12" s="340" t="s">
        <v>423</v>
      </c>
      <c r="B12" s="340"/>
      <c r="C12" s="340"/>
      <c r="D12" s="340"/>
      <c r="E12" s="340"/>
      <c r="F12" s="340"/>
      <c r="G12" s="340"/>
      <c r="H12" s="340"/>
      <c r="I12" s="340"/>
      <c r="J12" s="1">
        <v>6</v>
      </c>
    </row>
    <row r="13" spans="1:10" ht="18.75" customHeight="1">
      <c r="A13" s="340" t="s">
        <v>424</v>
      </c>
      <c r="B13" s="340"/>
      <c r="C13" s="340"/>
      <c r="D13" s="340"/>
      <c r="E13" s="340"/>
      <c r="F13" s="340"/>
      <c r="G13" s="340"/>
      <c r="H13" s="340"/>
      <c r="I13" s="340"/>
      <c r="J13" s="1">
        <v>7</v>
      </c>
    </row>
    <row r="14" spans="1:10" ht="19.5" customHeight="1">
      <c r="A14" s="340" t="s">
        <v>443</v>
      </c>
      <c r="B14" s="340"/>
      <c r="C14" s="340"/>
      <c r="D14" s="340"/>
      <c r="E14" s="340"/>
      <c r="F14" s="340"/>
      <c r="G14" s="340"/>
      <c r="H14" s="340"/>
      <c r="I14" s="340"/>
      <c r="J14" s="1">
        <v>18</v>
      </c>
    </row>
    <row r="15" spans="1:10">
      <c r="A15" s="2"/>
      <c r="B15" s="2"/>
      <c r="C15" s="2"/>
      <c r="D15" s="2"/>
      <c r="E15" s="2"/>
      <c r="F15" s="2"/>
      <c r="G15" s="2"/>
      <c r="H15" s="2"/>
      <c r="I15" s="2"/>
    </row>
    <row r="16" spans="1:10">
      <c r="A16" s="2"/>
      <c r="B16" s="2"/>
      <c r="C16" s="2"/>
      <c r="D16" s="2"/>
      <c r="E16" s="2"/>
      <c r="F16" s="2"/>
      <c r="G16" s="2"/>
      <c r="H16" s="2"/>
      <c r="I16" s="2"/>
    </row>
    <row r="17" spans="1:9">
      <c r="A17" s="2"/>
      <c r="B17" s="2"/>
      <c r="C17" s="2"/>
      <c r="D17" s="2"/>
      <c r="E17" s="2"/>
      <c r="F17" s="2"/>
      <c r="G17" s="2"/>
      <c r="H17" s="2"/>
      <c r="I17" s="2"/>
    </row>
    <row r="18" spans="1:9">
      <c r="A18" s="2"/>
      <c r="B18" s="2"/>
      <c r="C18" s="2"/>
      <c r="D18" s="2"/>
      <c r="E18" s="2"/>
      <c r="F18" s="2"/>
      <c r="G18" s="2"/>
      <c r="H18" s="2"/>
      <c r="I18" s="2"/>
    </row>
  </sheetData>
  <mergeCells count="6">
    <mergeCell ref="A6:I6"/>
    <mergeCell ref="A10:I10"/>
    <mergeCell ref="A11:I11"/>
    <mergeCell ref="A13:I13"/>
    <mergeCell ref="A14:I14"/>
    <mergeCell ref="A12:I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DF8C5-8E84-4D44-80EE-63E8AFAF686C}">
  <sheetPr>
    <pageSetUpPr fitToPage="1"/>
  </sheetPr>
  <dimension ref="A1:L68"/>
  <sheetViews>
    <sheetView topLeftCell="A7" workbookViewId="0">
      <selection activeCell="C39" sqref="C39"/>
    </sheetView>
  </sheetViews>
  <sheetFormatPr defaultColWidth="9.109375" defaultRowHeight="15.6"/>
  <cols>
    <col min="1" max="1" width="10" style="50" customWidth="1"/>
    <col min="2" max="2" width="64.109375" style="50" customWidth="1"/>
    <col min="3" max="3" width="18.109375" style="51" customWidth="1"/>
    <col min="4" max="4" width="17.109375" style="51" customWidth="1"/>
    <col min="5" max="5" width="18.5546875" style="51" customWidth="1"/>
    <col min="6" max="6" width="18" style="52" customWidth="1"/>
    <col min="7" max="7" width="17.5546875" style="51" customWidth="1"/>
    <col min="8" max="8" width="14.88671875" style="52" customWidth="1"/>
    <col min="9" max="9" width="19" style="52" customWidth="1"/>
    <col min="10" max="256" width="9.109375" style="50"/>
    <col min="257" max="257" width="13.5546875" style="50" customWidth="1"/>
    <col min="258" max="258" width="84.88671875" style="50" customWidth="1"/>
    <col min="259" max="265" width="24.88671875" style="50" customWidth="1"/>
    <col min="266" max="512" width="9.109375" style="50"/>
    <col min="513" max="513" width="13.5546875" style="50" customWidth="1"/>
    <col min="514" max="514" width="84.88671875" style="50" customWidth="1"/>
    <col min="515" max="521" width="24.88671875" style="50" customWidth="1"/>
    <col min="522" max="768" width="9.109375" style="50"/>
    <col min="769" max="769" width="13.5546875" style="50" customWidth="1"/>
    <col min="770" max="770" width="84.88671875" style="50" customWidth="1"/>
    <col min="771" max="777" width="24.88671875" style="50" customWidth="1"/>
    <col min="778" max="1024" width="9.109375" style="50"/>
    <col min="1025" max="1025" width="13.5546875" style="50" customWidth="1"/>
    <col min="1026" max="1026" width="84.88671875" style="50" customWidth="1"/>
    <col min="1027" max="1033" width="24.88671875" style="50" customWidth="1"/>
    <col min="1034" max="1280" width="9.109375" style="50"/>
    <col min="1281" max="1281" width="13.5546875" style="50" customWidth="1"/>
    <col min="1282" max="1282" width="84.88671875" style="50" customWidth="1"/>
    <col min="1283" max="1289" width="24.88671875" style="50" customWidth="1"/>
    <col min="1290" max="1536" width="9.109375" style="50"/>
    <col min="1537" max="1537" width="13.5546875" style="50" customWidth="1"/>
    <col min="1538" max="1538" width="84.88671875" style="50" customWidth="1"/>
    <col min="1539" max="1545" width="24.88671875" style="50" customWidth="1"/>
    <col min="1546" max="1792" width="9.109375" style="50"/>
    <col min="1793" max="1793" width="13.5546875" style="50" customWidth="1"/>
    <col min="1794" max="1794" width="84.88671875" style="50" customWidth="1"/>
    <col min="1795" max="1801" width="24.88671875" style="50" customWidth="1"/>
    <col min="1802" max="2048" width="9.109375" style="50"/>
    <col min="2049" max="2049" width="13.5546875" style="50" customWidth="1"/>
    <col min="2050" max="2050" width="84.88671875" style="50" customWidth="1"/>
    <col min="2051" max="2057" width="24.88671875" style="50" customWidth="1"/>
    <col min="2058" max="2304" width="9.109375" style="50"/>
    <col min="2305" max="2305" width="13.5546875" style="50" customWidth="1"/>
    <col min="2306" max="2306" width="84.88671875" style="50" customWidth="1"/>
    <col min="2307" max="2313" width="24.88671875" style="50" customWidth="1"/>
    <col min="2314" max="2560" width="9.109375" style="50"/>
    <col min="2561" max="2561" width="13.5546875" style="50" customWidth="1"/>
    <col min="2562" max="2562" width="84.88671875" style="50" customWidth="1"/>
    <col min="2563" max="2569" width="24.88671875" style="50" customWidth="1"/>
    <col min="2570" max="2816" width="9.109375" style="50"/>
    <col min="2817" max="2817" width="13.5546875" style="50" customWidth="1"/>
    <col min="2818" max="2818" width="84.88671875" style="50" customWidth="1"/>
    <col min="2819" max="2825" width="24.88671875" style="50" customWidth="1"/>
    <col min="2826" max="3072" width="9.109375" style="50"/>
    <col min="3073" max="3073" width="13.5546875" style="50" customWidth="1"/>
    <col min="3074" max="3074" width="84.88671875" style="50" customWidth="1"/>
    <col min="3075" max="3081" width="24.88671875" style="50" customWidth="1"/>
    <col min="3082" max="3328" width="9.109375" style="50"/>
    <col min="3329" max="3329" width="13.5546875" style="50" customWidth="1"/>
    <col min="3330" max="3330" width="84.88671875" style="50" customWidth="1"/>
    <col min="3331" max="3337" width="24.88671875" style="50" customWidth="1"/>
    <col min="3338" max="3584" width="9.109375" style="50"/>
    <col min="3585" max="3585" width="13.5546875" style="50" customWidth="1"/>
    <col min="3586" max="3586" width="84.88671875" style="50" customWidth="1"/>
    <col min="3587" max="3593" width="24.88671875" style="50" customWidth="1"/>
    <col min="3594" max="3840" width="9.109375" style="50"/>
    <col min="3841" max="3841" width="13.5546875" style="50" customWidth="1"/>
    <col min="3842" max="3842" width="84.88671875" style="50" customWidth="1"/>
    <col min="3843" max="3849" width="24.88671875" style="50" customWidth="1"/>
    <col min="3850" max="4096" width="9.109375" style="50"/>
    <col min="4097" max="4097" width="13.5546875" style="50" customWidth="1"/>
    <col min="4098" max="4098" width="84.88671875" style="50" customWidth="1"/>
    <col min="4099" max="4105" width="24.88671875" style="50" customWidth="1"/>
    <col min="4106" max="4352" width="9.109375" style="50"/>
    <col min="4353" max="4353" width="13.5546875" style="50" customWidth="1"/>
    <col min="4354" max="4354" width="84.88671875" style="50" customWidth="1"/>
    <col min="4355" max="4361" width="24.88671875" style="50" customWidth="1"/>
    <col min="4362" max="4608" width="9.109375" style="50"/>
    <col min="4609" max="4609" width="13.5546875" style="50" customWidth="1"/>
    <col min="4610" max="4610" width="84.88671875" style="50" customWidth="1"/>
    <col min="4611" max="4617" width="24.88671875" style="50" customWidth="1"/>
    <col min="4618" max="4864" width="9.109375" style="50"/>
    <col min="4865" max="4865" width="13.5546875" style="50" customWidth="1"/>
    <col min="4866" max="4866" width="84.88671875" style="50" customWidth="1"/>
    <col min="4867" max="4873" width="24.88671875" style="50" customWidth="1"/>
    <col min="4874" max="5120" width="9.109375" style="50"/>
    <col min="5121" max="5121" width="13.5546875" style="50" customWidth="1"/>
    <col min="5122" max="5122" width="84.88671875" style="50" customWidth="1"/>
    <col min="5123" max="5129" width="24.88671875" style="50" customWidth="1"/>
    <col min="5130" max="5376" width="9.109375" style="50"/>
    <col min="5377" max="5377" width="13.5546875" style="50" customWidth="1"/>
    <col min="5378" max="5378" width="84.88671875" style="50" customWidth="1"/>
    <col min="5379" max="5385" width="24.88671875" style="50" customWidth="1"/>
    <col min="5386" max="5632" width="9.109375" style="50"/>
    <col min="5633" max="5633" width="13.5546875" style="50" customWidth="1"/>
    <col min="5634" max="5634" width="84.88671875" style="50" customWidth="1"/>
    <col min="5635" max="5641" width="24.88671875" style="50" customWidth="1"/>
    <col min="5642" max="5888" width="9.109375" style="50"/>
    <col min="5889" max="5889" width="13.5546875" style="50" customWidth="1"/>
    <col min="5890" max="5890" width="84.88671875" style="50" customWidth="1"/>
    <col min="5891" max="5897" width="24.88671875" style="50" customWidth="1"/>
    <col min="5898" max="6144" width="9.109375" style="50"/>
    <col min="6145" max="6145" width="13.5546875" style="50" customWidth="1"/>
    <col min="6146" max="6146" width="84.88671875" style="50" customWidth="1"/>
    <col min="6147" max="6153" width="24.88671875" style="50" customWidth="1"/>
    <col min="6154" max="6400" width="9.109375" style="50"/>
    <col min="6401" max="6401" width="13.5546875" style="50" customWidth="1"/>
    <col min="6402" max="6402" width="84.88671875" style="50" customWidth="1"/>
    <col min="6403" max="6409" width="24.88671875" style="50" customWidth="1"/>
    <col min="6410" max="6656" width="9.109375" style="50"/>
    <col min="6657" max="6657" width="13.5546875" style="50" customWidth="1"/>
    <col min="6658" max="6658" width="84.88671875" style="50" customWidth="1"/>
    <col min="6659" max="6665" width="24.88671875" style="50" customWidth="1"/>
    <col min="6666" max="6912" width="9.109375" style="50"/>
    <col min="6913" max="6913" width="13.5546875" style="50" customWidth="1"/>
    <col min="6914" max="6914" width="84.88671875" style="50" customWidth="1"/>
    <col min="6915" max="6921" width="24.88671875" style="50" customWidth="1"/>
    <col min="6922" max="7168" width="9.109375" style="50"/>
    <col min="7169" max="7169" width="13.5546875" style="50" customWidth="1"/>
    <col min="7170" max="7170" width="84.88671875" style="50" customWidth="1"/>
    <col min="7171" max="7177" width="24.88671875" style="50" customWidth="1"/>
    <col min="7178" max="7424" width="9.109375" style="50"/>
    <col min="7425" max="7425" width="13.5546875" style="50" customWidth="1"/>
    <col min="7426" max="7426" width="84.88671875" style="50" customWidth="1"/>
    <col min="7427" max="7433" width="24.88671875" style="50" customWidth="1"/>
    <col min="7434" max="7680" width="9.109375" style="50"/>
    <col min="7681" max="7681" width="13.5546875" style="50" customWidth="1"/>
    <col min="7682" max="7682" width="84.88671875" style="50" customWidth="1"/>
    <col min="7683" max="7689" width="24.88671875" style="50" customWidth="1"/>
    <col min="7690" max="7936" width="9.109375" style="50"/>
    <col min="7937" max="7937" width="13.5546875" style="50" customWidth="1"/>
    <col min="7938" max="7938" width="84.88671875" style="50" customWidth="1"/>
    <col min="7939" max="7945" width="24.88671875" style="50" customWidth="1"/>
    <col min="7946" max="8192" width="9.109375" style="50"/>
    <col min="8193" max="8193" width="13.5546875" style="50" customWidth="1"/>
    <col min="8194" max="8194" width="84.88671875" style="50" customWidth="1"/>
    <col min="8195" max="8201" width="24.88671875" style="50" customWidth="1"/>
    <col min="8202" max="8448" width="9.109375" style="50"/>
    <col min="8449" max="8449" width="13.5546875" style="50" customWidth="1"/>
    <col min="8450" max="8450" width="84.88671875" style="50" customWidth="1"/>
    <col min="8451" max="8457" width="24.88671875" style="50" customWidth="1"/>
    <col min="8458" max="8704" width="9.109375" style="50"/>
    <col min="8705" max="8705" width="13.5546875" style="50" customWidth="1"/>
    <col min="8706" max="8706" width="84.88671875" style="50" customWidth="1"/>
    <col min="8707" max="8713" width="24.88671875" style="50" customWidth="1"/>
    <col min="8714" max="8960" width="9.109375" style="50"/>
    <col min="8961" max="8961" width="13.5546875" style="50" customWidth="1"/>
    <col min="8962" max="8962" width="84.88671875" style="50" customWidth="1"/>
    <col min="8963" max="8969" width="24.88671875" style="50" customWidth="1"/>
    <col min="8970" max="9216" width="9.109375" style="50"/>
    <col min="9217" max="9217" width="13.5546875" style="50" customWidth="1"/>
    <col min="9218" max="9218" width="84.88671875" style="50" customWidth="1"/>
    <col min="9219" max="9225" width="24.88671875" style="50" customWidth="1"/>
    <col min="9226" max="9472" width="9.109375" style="50"/>
    <col min="9473" max="9473" width="13.5546875" style="50" customWidth="1"/>
    <col min="9474" max="9474" width="84.88671875" style="50" customWidth="1"/>
    <col min="9475" max="9481" width="24.88671875" style="50" customWidth="1"/>
    <col min="9482" max="9728" width="9.109375" style="50"/>
    <col min="9729" max="9729" width="13.5546875" style="50" customWidth="1"/>
    <col min="9730" max="9730" width="84.88671875" style="50" customWidth="1"/>
    <col min="9731" max="9737" width="24.88671875" style="50" customWidth="1"/>
    <col min="9738" max="9984" width="9.109375" style="50"/>
    <col min="9985" max="9985" width="13.5546875" style="50" customWidth="1"/>
    <col min="9986" max="9986" width="84.88671875" style="50" customWidth="1"/>
    <col min="9987" max="9993" width="24.88671875" style="50" customWidth="1"/>
    <col min="9994" max="10240" width="9.109375" style="50"/>
    <col min="10241" max="10241" width="13.5546875" style="50" customWidth="1"/>
    <col min="10242" max="10242" width="84.88671875" style="50" customWidth="1"/>
    <col min="10243" max="10249" width="24.88671875" style="50" customWidth="1"/>
    <col min="10250" max="10496" width="9.109375" style="50"/>
    <col min="10497" max="10497" width="13.5546875" style="50" customWidth="1"/>
    <col min="10498" max="10498" width="84.88671875" style="50" customWidth="1"/>
    <col min="10499" max="10505" width="24.88671875" style="50" customWidth="1"/>
    <col min="10506" max="10752" width="9.109375" style="50"/>
    <col min="10753" max="10753" width="13.5546875" style="50" customWidth="1"/>
    <col min="10754" max="10754" width="84.88671875" style="50" customWidth="1"/>
    <col min="10755" max="10761" width="24.88671875" style="50" customWidth="1"/>
    <col min="10762" max="11008" width="9.109375" style="50"/>
    <col min="11009" max="11009" width="13.5546875" style="50" customWidth="1"/>
    <col min="11010" max="11010" width="84.88671875" style="50" customWidth="1"/>
    <col min="11011" max="11017" width="24.88671875" style="50" customWidth="1"/>
    <col min="11018" max="11264" width="9.109375" style="50"/>
    <col min="11265" max="11265" width="13.5546875" style="50" customWidth="1"/>
    <col min="11266" max="11266" width="84.88671875" style="50" customWidth="1"/>
    <col min="11267" max="11273" width="24.88671875" style="50" customWidth="1"/>
    <col min="11274" max="11520" width="9.109375" style="50"/>
    <col min="11521" max="11521" width="13.5546875" style="50" customWidth="1"/>
    <col min="11522" max="11522" width="84.88671875" style="50" customWidth="1"/>
    <col min="11523" max="11529" width="24.88671875" style="50" customWidth="1"/>
    <col min="11530" max="11776" width="9.109375" style="50"/>
    <col min="11777" max="11777" width="13.5546875" style="50" customWidth="1"/>
    <col min="11778" max="11778" width="84.88671875" style="50" customWidth="1"/>
    <col min="11779" max="11785" width="24.88671875" style="50" customWidth="1"/>
    <col min="11786" max="12032" width="9.109375" style="50"/>
    <col min="12033" max="12033" width="13.5546875" style="50" customWidth="1"/>
    <col min="12034" max="12034" width="84.88671875" style="50" customWidth="1"/>
    <col min="12035" max="12041" width="24.88671875" style="50" customWidth="1"/>
    <col min="12042" max="12288" width="9.109375" style="50"/>
    <col min="12289" max="12289" width="13.5546875" style="50" customWidth="1"/>
    <col min="12290" max="12290" width="84.88671875" style="50" customWidth="1"/>
    <col min="12291" max="12297" width="24.88671875" style="50" customWidth="1"/>
    <col min="12298" max="12544" width="9.109375" style="50"/>
    <col min="12545" max="12545" width="13.5546875" style="50" customWidth="1"/>
    <col min="12546" max="12546" width="84.88671875" style="50" customWidth="1"/>
    <col min="12547" max="12553" width="24.88671875" style="50" customWidth="1"/>
    <col min="12554" max="12800" width="9.109375" style="50"/>
    <col min="12801" max="12801" width="13.5546875" style="50" customWidth="1"/>
    <col min="12802" max="12802" width="84.88671875" style="50" customWidth="1"/>
    <col min="12803" max="12809" width="24.88671875" style="50" customWidth="1"/>
    <col min="12810" max="13056" width="9.109375" style="50"/>
    <col min="13057" max="13057" width="13.5546875" style="50" customWidth="1"/>
    <col min="13058" max="13058" width="84.88671875" style="50" customWidth="1"/>
    <col min="13059" max="13065" width="24.88671875" style="50" customWidth="1"/>
    <col min="13066" max="13312" width="9.109375" style="50"/>
    <col min="13313" max="13313" width="13.5546875" style="50" customWidth="1"/>
    <col min="13314" max="13314" width="84.88671875" style="50" customWidth="1"/>
    <col min="13315" max="13321" width="24.88671875" style="50" customWidth="1"/>
    <col min="13322" max="13568" width="9.109375" style="50"/>
    <col min="13569" max="13569" width="13.5546875" style="50" customWidth="1"/>
    <col min="13570" max="13570" width="84.88671875" style="50" customWidth="1"/>
    <col min="13571" max="13577" width="24.88671875" style="50" customWidth="1"/>
    <col min="13578" max="13824" width="9.109375" style="50"/>
    <col min="13825" max="13825" width="13.5546875" style="50" customWidth="1"/>
    <col min="13826" max="13826" width="84.88671875" style="50" customWidth="1"/>
    <col min="13827" max="13833" width="24.88671875" style="50" customWidth="1"/>
    <col min="13834" max="14080" width="9.109375" style="50"/>
    <col min="14081" max="14081" width="13.5546875" style="50" customWidth="1"/>
    <col min="14082" max="14082" width="84.88671875" style="50" customWidth="1"/>
    <col min="14083" max="14089" width="24.88671875" style="50" customWidth="1"/>
    <col min="14090" max="14336" width="9.109375" style="50"/>
    <col min="14337" max="14337" width="13.5546875" style="50" customWidth="1"/>
    <col min="14338" max="14338" width="84.88671875" style="50" customWidth="1"/>
    <col min="14339" max="14345" width="24.88671875" style="50" customWidth="1"/>
    <col min="14346" max="14592" width="9.109375" style="50"/>
    <col min="14593" max="14593" width="13.5546875" style="50" customWidth="1"/>
    <col min="14594" max="14594" width="84.88671875" style="50" customWidth="1"/>
    <col min="14595" max="14601" width="24.88671875" style="50" customWidth="1"/>
    <col min="14602" max="14848" width="9.109375" style="50"/>
    <col min="14849" max="14849" width="13.5546875" style="50" customWidth="1"/>
    <col min="14850" max="14850" width="84.88671875" style="50" customWidth="1"/>
    <col min="14851" max="14857" width="24.88671875" style="50" customWidth="1"/>
    <col min="14858" max="15104" width="9.109375" style="50"/>
    <col min="15105" max="15105" width="13.5546875" style="50" customWidth="1"/>
    <col min="15106" max="15106" width="84.88671875" style="50" customWidth="1"/>
    <col min="15107" max="15113" width="24.88671875" style="50" customWidth="1"/>
    <col min="15114" max="15360" width="9.109375" style="50"/>
    <col min="15361" max="15361" width="13.5546875" style="50" customWidth="1"/>
    <col min="15362" max="15362" width="84.88671875" style="50" customWidth="1"/>
    <col min="15363" max="15369" width="24.88671875" style="50" customWidth="1"/>
    <col min="15370" max="15616" width="9.109375" style="50"/>
    <col min="15617" max="15617" width="13.5546875" style="50" customWidth="1"/>
    <col min="15618" max="15618" width="84.88671875" style="50" customWidth="1"/>
    <col min="15619" max="15625" width="24.88671875" style="50" customWidth="1"/>
    <col min="15626" max="15872" width="9.109375" style="50"/>
    <col min="15873" max="15873" width="13.5546875" style="50" customWidth="1"/>
    <col min="15874" max="15874" width="84.88671875" style="50" customWidth="1"/>
    <col min="15875" max="15881" width="24.88671875" style="50" customWidth="1"/>
    <col min="15882" max="16128" width="9.109375" style="50"/>
    <col min="16129" max="16129" width="13.5546875" style="50" customWidth="1"/>
    <col min="16130" max="16130" width="84.88671875" style="50" customWidth="1"/>
    <col min="16131" max="16137" width="24.88671875" style="50" customWidth="1"/>
    <col min="16138" max="16384" width="9.109375" style="50"/>
  </cols>
  <sheetData>
    <row r="1" spans="1:11">
      <c r="H1" s="53"/>
      <c r="I1" s="54"/>
    </row>
    <row r="2" spans="1:11" s="55" customFormat="1">
      <c r="C2" s="51"/>
      <c r="D2" s="51"/>
      <c r="E2" s="51"/>
      <c r="F2" s="354" t="s">
        <v>1</v>
      </c>
      <c r="G2" s="354"/>
      <c r="H2" s="354"/>
      <c r="I2" s="354"/>
    </row>
    <row r="3" spans="1:11" s="55" customFormat="1">
      <c r="C3" s="51"/>
      <c r="D3" s="51"/>
      <c r="E3" s="51"/>
      <c r="F3" s="355" t="s">
        <v>2</v>
      </c>
      <c r="G3" s="355"/>
      <c r="H3" s="355"/>
      <c r="I3" s="355"/>
    </row>
    <row r="4" spans="1:11" s="55" customFormat="1">
      <c r="C4" s="51"/>
      <c r="D4" s="51"/>
      <c r="E4" s="51"/>
      <c r="F4" s="355" t="s">
        <v>3</v>
      </c>
      <c r="G4" s="355"/>
      <c r="H4" s="355"/>
      <c r="I4" s="355"/>
    </row>
    <row r="5" spans="1:11" s="55" customFormat="1">
      <c r="C5" s="51"/>
      <c r="D5" s="51"/>
      <c r="E5" s="51"/>
      <c r="F5" s="355" t="s">
        <v>4</v>
      </c>
      <c r="G5" s="355"/>
      <c r="H5" s="355"/>
      <c r="I5" s="355"/>
    </row>
    <row r="6" spans="1:11" s="55" customFormat="1">
      <c r="C6" s="51"/>
      <c r="D6" s="51"/>
      <c r="E6" s="51"/>
      <c r="F6" s="56"/>
      <c r="G6" s="56"/>
      <c r="H6" s="56"/>
      <c r="I6" s="56"/>
    </row>
    <row r="7" spans="1:11" s="55" customFormat="1" ht="18">
      <c r="B7" s="57"/>
      <c r="C7" s="58"/>
      <c r="D7" s="58"/>
      <c r="E7" s="58"/>
      <c r="F7" s="58"/>
      <c r="G7" s="58"/>
      <c r="H7" s="58"/>
      <c r="I7" s="59"/>
      <c r="J7" s="59"/>
    </row>
    <row r="8" spans="1:11" s="55" customFormat="1" ht="18">
      <c r="A8" s="344" t="s">
        <v>5</v>
      </c>
      <c r="B8" s="344"/>
      <c r="C8" s="344"/>
      <c r="D8" s="344"/>
      <c r="E8" s="344"/>
      <c r="F8" s="344"/>
      <c r="G8" s="344"/>
      <c r="H8" s="344"/>
      <c r="I8" s="344"/>
      <c r="J8" s="3"/>
      <c r="K8" s="3"/>
    </row>
    <row r="9" spans="1:11" s="55" customFormat="1">
      <c r="B9" s="352" t="s">
        <v>427</v>
      </c>
      <c r="C9" s="352"/>
      <c r="D9" s="352"/>
      <c r="E9" s="352"/>
      <c r="F9" s="352"/>
      <c r="G9" s="352"/>
      <c r="H9" s="352"/>
      <c r="I9" s="352"/>
    </row>
    <row r="10" spans="1:11" s="55" customFormat="1"/>
    <row r="11" spans="1:11" s="55" customFormat="1" ht="18">
      <c r="A11" s="345" t="s">
        <v>6</v>
      </c>
      <c r="B11" s="345"/>
      <c r="C11" s="345"/>
      <c r="D11" s="345"/>
      <c r="E11" s="345"/>
      <c r="F11" s="345"/>
      <c r="G11" s="345"/>
      <c r="H11" s="345"/>
      <c r="I11" s="345"/>
    </row>
    <row r="12" spans="1:11" s="55" customFormat="1" ht="18">
      <c r="A12" s="60"/>
      <c r="B12" s="60"/>
      <c r="C12" s="60"/>
      <c r="D12" s="60"/>
      <c r="E12" s="60"/>
      <c r="F12" s="60"/>
      <c r="G12" s="60"/>
      <c r="H12" s="60"/>
      <c r="I12" s="60"/>
    </row>
    <row r="13" spans="1:11" s="55" customFormat="1">
      <c r="A13" s="61"/>
      <c r="C13" s="353" t="s">
        <v>416</v>
      </c>
      <c r="D13" s="353"/>
      <c r="E13" s="353"/>
      <c r="F13" s="62"/>
      <c r="G13" s="62"/>
      <c r="H13" s="62"/>
    </row>
    <row r="14" spans="1:11" s="55" customFormat="1" ht="18">
      <c r="A14" s="61"/>
      <c r="B14" s="63"/>
      <c r="C14" s="63"/>
      <c r="D14" s="57"/>
      <c r="F14" s="57"/>
      <c r="G14" s="57"/>
      <c r="H14" s="57"/>
    </row>
    <row r="15" spans="1:11" s="55" customFormat="1">
      <c r="A15" s="61"/>
      <c r="B15" s="64"/>
      <c r="C15" s="351" t="s">
        <v>426</v>
      </c>
      <c r="D15" s="351"/>
      <c r="E15" s="351"/>
      <c r="F15" s="57"/>
      <c r="G15" s="57"/>
      <c r="H15" s="57"/>
    </row>
    <row r="16" spans="1:11" s="55" customFormat="1">
      <c r="A16" s="61"/>
      <c r="B16" s="64"/>
      <c r="C16" s="65"/>
      <c r="D16" s="65"/>
      <c r="E16" s="65"/>
      <c r="F16" s="57"/>
      <c r="G16" s="57"/>
      <c r="H16" s="57"/>
    </row>
    <row r="17" spans="1:9" s="55" customFormat="1">
      <c r="A17" s="61"/>
      <c r="D17" s="65" t="s">
        <v>102</v>
      </c>
      <c r="I17" s="61"/>
    </row>
    <row r="18" spans="1:9" s="55" customFormat="1">
      <c r="C18" s="51"/>
      <c r="D18" s="51"/>
      <c r="E18" s="51"/>
      <c r="F18" s="51"/>
      <c r="G18" s="51"/>
      <c r="H18" s="52"/>
      <c r="I18" s="51"/>
    </row>
    <row r="19" spans="1:9" s="55" customFormat="1" ht="21.6" customHeight="1" thickBot="1">
      <c r="A19" s="346" t="s">
        <v>439</v>
      </c>
      <c r="B19" s="346"/>
      <c r="C19" s="346"/>
      <c r="D19" s="346"/>
      <c r="E19" s="51"/>
      <c r="F19" s="51"/>
      <c r="G19" s="51"/>
      <c r="H19" s="51"/>
      <c r="I19" s="66" t="s">
        <v>7</v>
      </c>
    </row>
    <row r="20" spans="1:9" s="67" customFormat="1" ht="27" customHeight="1">
      <c r="A20" s="347" t="s">
        <v>8</v>
      </c>
      <c r="B20" s="348"/>
      <c r="C20" s="349" t="s">
        <v>9</v>
      </c>
      <c r="D20" s="349"/>
      <c r="E20" s="348" t="s">
        <v>10</v>
      </c>
      <c r="F20" s="348"/>
      <c r="G20" s="348"/>
      <c r="H20" s="349" t="s">
        <v>11</v>
      </c>
      <c r="I20" s="350"/>
    </row>
    <row r="21" spans="1:9" s="73" customFormat="1" ht="30" customHeight="1" thickBot="1">
      <c r="A21" s="68" t="s">
        <v>12</v>
      </c>
      <c r="B21" s="69" t="s">
        <v>13</v>
      </c>
      <c r="C21" s="70" t="s">
        <v>14</v>
      </c>
      <c r="D21" s="70" t="s">
        <v>15</v>
      </c>
      <c r="E21" s="71" t="s">
        <v>16</v>
      </c>
      <c r="F21" s="71" t="s">
        <v>17</v>
      </c>
      <c r="G21" s="71" t="s">
        <v>18</v>
      </c>
      <c r="H21" s="70" t="s">
        <v>14</v>
      </c>
      <c r="I21" s="72" t="s">
        <v>15</v>
      </c>
    </row>
    <row r="22" spans="1:9" s="77" customFormat="1" ht="16.2" thickBot="1">
      <c r="A22" s="74">
        <v>1</v>
      </c>
      <c r="B22" s="75">
        <v>2</v>
      </c>
      <c r="C22" s="75">
        <v>3</v>
      </c>
      <c r="D22" s="75">
        <v>4</v>
      </c>
      <c r="E22" s="75">
        <v>5</v>
      </c>
      <c r="F22" s="75">
        <v>6</v>
      </c>
      <c r="G22" s="75">
        <v>7</v>
      </c>
      <c r="H22" s="75">
        <v>8</v>
      </c>
      <c r="I22" s="76">
        <v>9</v>
      </c>
    </row>
    <row r="23" spans="1:9" s="82" customFormat="1" ht="18" customHeight="1">
      <c r="A23" s="78" t="s">
        <v>19</v>
      </c>
      <c r="B23" s="79" t="s">
        <v>20</v>
      </c>
      <c r="C23" s="80">
        <f>+C24+C25+C26+C29</f>
        <v>0</v>
      </c>
      <c r="D23" s="80">
        <f>+D24+D25+D26+D29</f>
        <v>0</v>
      </c>
      <c r="E23" s="80"/>
      <c r="F23" s="80">
        <f t="shared" ref="F23:I23" si="0">+F24+F25+F26+F29</f>
        <v>229</v>
      </c>
      <c r="G23" s="80">
        <f t="shared" si="0"/>
        <v>223</v>
      </c>
      <c r="H23" s="80">
        <f t="shared" si="0"/>
        <v>6</v>
      </c>
      <c r="I23" s="81">
        <f t="shared" si="0"/>
        <v>0</v>
      </c>
    </row>
    <row r="24" spans="1:9" s="82" customFormat="1" ht="15.75" customHeight="1">
      <c r="A24" s="83" t="s">
        <v>21</v>
      </c>
      <c r="B24" s="84" t="s">
        <v>22</v>
      </c>
      <c r="C24" s="85">
        <v>0</v>
      </c>
      <c r="D24" s="85">
        <v>0</v>
      </c>
      <c r="E24" s="85"/>
      <c r="F24" s="85">
        <v>24</v>
      </c>
      <c r="G24" s="85">
        <v>18</v>
      </c>
      <c r="H24" s="85">
        <f t="shared" ref="H24:H29" si="1">+C24+F24-G24</f>
        <v>6</v>
      </c>
      <c r="I24" s="86">
        <v>0</v>
      </c>
    </row>
    <row r="25" spans="1:9" s="89" customFormat="1">
      <c r="A25" s="87" t="s">
        <v>23</v>
      </c>
      <c r="B25" s="88" t="s">
        <v>24</v>
      </c>
      <c r="C25" s="85">
        <v>0</v>
      </c>
      <c r="D25" s="85">
        <v>0</v>
      </c>
      <c r="E25" s="85"/>
      <c r="F25" s="85">
        <v>0</v>
      </c>
      <c r="G25" s="85">
        <v>0</v>
      </c>
      <c r="H25" s="85">
        <f t="shared" si="1"/>
        <v>0</v>
      </c>
      <c r="I25" s="86">
        <v>0</v>
      </c>
    </row>
    <row r="26" spans="1:9" s="89" customFormat="1" ht="15" customHeight="1">
      <c r="A26" s="87" t="s">
        <v>25</v>
      </c>
      <c r="B26" s="88" t="s">
        <v>26</v>
      </c>
      <c r="C26" s="85">
        <v>0</v>
      </c>
      <c r="D26" s="85">
        <f>+D27+D28</f>
        <v>0</v>
      </c>
      <c r="E26" s="85"/>
      <c r="F26" s="85">
        <f>F28+F27</f>
        <v>205</v>
      </c>
      <c r="G26" s="85">
        <f>G28+G27</f>
        <v>205</v>
      </c>
      <c r="H26" s="85">
        <f t="shared" si="1"/>
        <v>0</v>
      </c>
      <c r="I26" s="86">
        <v>0</v>
      </c>
    </row>
    <row r="27" spans="1:9" s="82" customFormat="1">
      <c r="A27" s="87" t="s">
        <v>27</v>
      </c>
      <c r="B27" s="88" t="s">
        <v>28</v>
      </c>
      <c r="C27" s="85">
        <v>0</v>
      </c>
      <c r="D27" s="85">
        <v>0</v>
      </c>
      <c r="E27" s="85"/>
      <c r="F27" s="85">
        <v>0</v>
      </c>
      <c r="G27" s="85">
        <v>0</v>
      </c>
      <c r="H27" s="85">
        <f t="shared" si="1"/>
        <v>0</v>
      </c>
      <c r="I27" s="86">
        <v>0</v>
      </c>
    </row>
    <row r="28" spans="1:9" s="89" customFormat="1">
      <c r="A28" s="87" t="s">
        <v>29</v>
      </c>
      <c r="B28" s="84" t="s">
        <v>30</v>
      </c>
      <c r="C28" s="85">
        <v>0</v>
      </c>
      <c r="D28" s="85">
        <v>0</v>
      </c>
      <c r="E28" s="85"/>
      <c r="F28" s="85">
        <v>205</v>
      </c>
      <c r="G28" s="85">
        <v>205</v>
      </c>
      <c r="H28" s="85">
        <f t="shared" si="1"/>
        <v>0</v>
      </c>
      <c r="I28" s="86">
        <v>0</v>
      </c>
    </row>
    <row r="29" spans="1:9" s="89" customFormat="1" ht="16.2" thickBot="1">
      <c r="A29" s="87" t="s">
        <v>31</v>
      </c>
      <c r="B29" s="84" t="s">
        <v>32</v>
      </c>
      <c r="C29" s="85">
        <v>0</v>
      </c>
      <c r="D29" s="85">
        <v>0</v>
      </c>
      <c r="E29" s="85"/>
      <c r="F29" s="85">
        <v>0</v>
      </c>
      <c r="G29" s="85">
        <v>0</v>
      </c>
      <c r="H29" s="85">
        <f t="shared" si="1"/>
        <v>0</v>
      </c>
      <c r="I29" s="86">
        <v>0</v>
      </c>
    </row>
    <row r="30" spans="1:9" s="82" customFormat="1" ht="16.2" thickBot="1">
      <c r="A30" s="342" t="s">
        <v>33</v>
      </c>
      <c r="B30" s="343"/>
      <c r="C30" s="90">
        <f>+C23</f>
        <v>0</v>
      </c>
      <c r="D30" s="90">
        <f t="shared" ref="D30:I30" si="2">+D23</f>
        <v>0</v>
      </c>
      <c r="E30" s="90"/>
      <c r="F30" s="90">
        <f t="shared" si="2"/>
        <v>229</v>
      </c>
      <c r="G30" s="90">
        <f t="shared" si="2"/>
        <v>223</v>
      </c>
      <c r="H30" s="90">
        <f t="shared" si="2"/>
        <v>6</v>
      </c>
      <c r="I30" s="91">
        <f t="shared" si="2"/>
        <v>0</v>
      </c>
    </row>
    <row r="31" spans="1:9" s="82" customFormat="1">
      <c r="A31" s="92"/>
      <c r="B31" s="92"/>
      <c r="C31" s="93"/>
      <c r="D31" s="93"/>
      <c r="E31" s="93"/>
      <c r="F31" s="93"/>
      <c r="G31" s="93"/>
      <c r="H31" s="93"/>
      <c r="I31" s="93"/>
    </row>
    <row r="32" spans="1:9" s="82" customFormat="1">
      <c r="A32" s="4" t="s">
        <v>34</v>
      </c>
      <c r="B32" s="341" t="s">
        <v>428</v>
      </c>
      <c r="C32" s="341"/>
      <c r="D32" s="341"/>
      <c r="E32" s="341"/>
      <c r="F32" s="341"/>
      <c r="G32" s="341"/>
      <c r="H32" s="341"/>
      <c r="I32" s="341"/>
    </row>
    <row r="33" spans="1:12" s="82" customFormat="1">
      <c r="A33" s="4"/>
      <c r="B33" s="341" t="s">
        <v>35</v>
      </c>
      <c r="C33" s="341"/>
      <c r="D33" s="341"/>
      <c r="E33" s="341"/>
      <c r="F33" s="341"/>
      <c r="G33" s="341"/>
      <c r="H33" s="341"/>
      <c r="I33" s="341"/>
    </row>
    <row r="34" spans="1:12" s="82" customFormat="1">
      <c r="A34" s="4"/>
      <c r="B34" s="341" t="s">
        <v>429</v>
      </c>
      <c r="C34" s="341"/>
      <c r="D34" s="341"/>
      <c r="E34" s="341"/>
      <c r="F34" s="341"/>
      <c r="G34" s="341"/>
      <c r="H34" s="341"/>
      <c r="I34" s="341"/>
    </row>
    <row r="35" spans="1:12" s="82" customFormat="1">
      <c r="A35" s="4"/>
      <c r="B35" s="341" t="s">
        <v>441</v>
      </c>
      <c r="C35" s="341"/>
      <c r="D35" s="341"/>
      <c r="E35" s="341"/>
      <c r="F35" s="341"/>
      <c r="G35" s="341"/>
      <c r="H35" s="341"/>
      <c r="I35" s="341"/>
    </row>
    <row r="36" spans="1:12" s="82" customFormat="1">
      <c r="A36" s="4"/>
      <c r="B36" s="4"/>
      <c r="C36" s="94"/>
      <c r="D36" s="94"/>
      <c r="E36" s="94"/>
      <c r="F36" s="94"/>
      <c r="G36" s="94"/>
      <c r="H36" s="94"/>
      <c r="I36" s="94"/>
    </row>
    <row r="37" spans="1:12" s="55" customFormat="1">
      <c r="A37" s="4"/>
      <c r="B37" s="4"/>
      <c r="C37" s="5"/>
      <c r="D37" s="5"/>
      <c r="E37" s="5"/>
      <c r="F37" s="5"/>
      <c r="G37" s="57"/>
      <c r="H37" s="57"/>
      <c r="I37" s="57"/>
    </row>
    <row r="38" spans="1:12">
      <c r="A38" s="4"/>
      <c r="B38" s="341" t="s">
        <v>36</v>
      </c>
      <c r="C38" s="341"/>
      <c r="D38" s="4"/>
      <c r="E38" s="4"/>
      <c r="F38" s="4"/>
      <c r="G38" s="5"/>
      <c r="H38" s="95"/>
      <c r="I38" s="4" t="s">
        <v>37</v>
      </c>
    </row>
    <row r="39" spans="1:12">
      <c r="B39" s="6"/>
      <c r="C39" s="4"/>
      <c r="D39" s="5"/>
      <c r="E39" s="4" t="s">
        <v>141</v>
      </c>
      <c r="F39" s="4"/>
      <c r="G39" s="5"/>
      <c r="H39" s="96"/>
      <c r="I39" s="5"/>
    </row>
    <row r="40" spans="1:12">
      <c r="B40" s="6"/>
      <c r="C40" s="4"/>
      <c r="D40" s="5"/>
      <c r="E40" s="5"/>
      <c r="F40" s="5"/>
      <c r="G40" s="5"/>
      <c r="H40" s="96"/>
      <c r="I40" s="5"/>
    </row>
    <row r="41" spans="1:12">
      <c r="B41" s="341" t="s">
        <v>142</v>
      </c>
      <c r="C41" s="341"/>
      <c r="D41" s="5"/>
      <c r="E41" s="4"/>
      <c r="F41" s="4"/>
      <c r="G41" s="5"/>
      <c r="H41" s="96"/>
      <c r="I41" s="4" t="s">
        <v>38</v>
      </c>
    </row>
    <row r="42" spans="1:12">
      <c r="B42" s="6"/>
      <c r="C42" s="4"/>
      <c r="D42" s="5"/>
      <c r="E42" s="4" t="s">
        <v>141</v>
      </c>
      <c r="F42" s="4"/>
      <c r="G42" s="5"/>
      <c r="H42" s="5"/>
      <c r="I42" s="5"/>
    </row>
    <row r="43" spans="1:12">
      <c r="B43" s="6"/>
      <c r="C43" s="4"/>
      <c r="D43" s="5"/>
      <c r="E43" s="5"/>
      <c r="F43" s="5"/>
      <c r="G43" s="5"/>
      <c r="H43" s="5"/>
      <c r="I43" s="5"/>
      <c r="J43" s="57"/>
      <c r="K43" s="57"/>
      <c r="L43" s="57"/>
    </row>
    <row r="44" spans="1:12">
      <c r="E44" s="52"/>
      <c r="G44" s="50"/>
      <c r="H44" s="50"/>
      <c r="I44" s="50"/>
    </row>
    <row r="45" spans="1:12">
      <c r="D45" s="52"/>
      <c r="G45" s="50"/>
      <c r="H45" s="50"/>
      <c r="I45" s="50"/>
    </row>
    <row r="46" spans="1:12">
      <c r="D46" s="52"/>
      <c r="G46" s="52"/>
      <c r="H46" s="50"/>
      <c r="I46" s="50"/>
    </row>
    <row r="68" spans="2:2">
      <c r="B68" s="97"/>
    </row>
  </sheetData>
  <mergeCells count="22">
    <mergeCell ref="F2:G2"/>
    <mergeCell ref="H2:I2"/>
    <mergeCell ref="F3:I3"/>
    <mergeCell ref="F4:I4"/>
    <mergeCell ref="F5:I5"/>
    <mergeCell ref="A8:I8"/>
    <mergeCell ref="A11:I11"/>
    <mergeCell ref="A19:D19"/>
    <mergeCell ref="A20:B20"/>
    <mergeCell ref="C20:D20"/>
    <mergeCell ref="E20:G20"/>
    <mergeCell ref="H20:I20"/>
    <mergeCell ref="C15:E15"/>
    <mergeCell ref="B9:I9"/>
    <mergeCell ref="C13:E13"/>
    <mergeCell ref="B41:C41"/>
    <mergeCell ref="A30:B30"/>
    <mergeCell ref="B32:I32"/>
    <mergeCell ref="B33:I33"/>
    <mergeCell ref="B34:I34"/>
    <mergeCell ref="B35:I35"/>
    <mergeCell ref="B38:C38"/>
  </mergeCells>
  <pageMargins left="0.70866141732283472" right="0.70866141732283472" top="0.74803149606299213" bottom="0.74803149606299213" header="0.31496062992125984" footer="0.31496062992125984"/>
  <pageSetup paperSize="9" scale="6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42542-D1FB-40F5-86B5-E012DDBA1A28}">
  <sheetPr>
    <pageSetUpPr fitToPage="1"/>
  </sheetPr>
  <dimension ref="A1:S50"/>
  <sheetViews>
    <sheetView topLeftCell="C1" workbookViewId="0">
      <selection activeCell="G23" sqref="G23"/>
    </sheetView>
  </sheetViews>
  <sheetFormatPr defaultColWidth="9" defaultRowHeight="14.4"/>
  <cols>
    <col min="1" max="2" width="9" style="58"/>
    <col min="3" max="3" width="26.88671875" style="58" customWidth="1"/>
    <col min="4" max="4" width="9" style="58"/>
    <col min="5" max="5" width="16" style="58" customWidth="1"/>
    <col min="6" max="6" width="16.44140625" style="58" customWidth="1"/>
    <col min="7" max="7" width="16.6640625" style="58" customWidth="1"/>
    <col min="8" max="9" width="9" style="58"/>
    <col min="10" max="10" width="22.88671875" style="58" customWidth="1"/>
    <col min="11" max="11" width="16.33203125" style="58" customWidth="1"/>
    <col min="12" max="12" width="15.88671875" style="58" customWidth="1"/>
    <col min="13" max="13" width="18.33203125" style="58" customWidth="1"/>
    <col min="14" max="14" width="17.44140625" style="58" customWidth="1"/>
    <col min="15" max="15" width="9" style="58"/>
    <col min="16" max="16" width="12.6640625" style="58" bestFit="1" customWidth="1"/>
    <col min="17" max="17" width="16.6640625" style="58" customWidth="1"/>
    <col min="18" max="18" width="11.6640625" style="58" customWidth="1"/>
    <col min="19" max="19" width="18" style="58" customWidth="1"/>
    <col min="20" max="16384" width="9" style="58"/>
  </cols>
  <sheetData>
    <row r="1" spans="1:19">
      <c r="A1" s="98"/>
      <c r="B1" s="98"/>
      <c r="C1" s="98"/>
      <c r="D1" s="98"/>
      <c r="E1" s="98"/>
      <c r="F1" s="98"/>
      <c r="G1" s="98"/>
      <c r="H1" s="98"/>
      <c r="I1" s="98"/>
      <c r="J1" s="98"/>
      <c r="K1" s="98"/>
      <c r="L1" s="98"/>
      <c r="M1" s="98"/>
      <c r="N1" s="393" t="s">
        <v>39</v>
      </c>
      <c r="O1" s="393"/>
      <c r="P1" s="393"/>
      <c r="Q1" s="393"/>
      <c r="R1" s="393"/>
      <c r="S1" s="393"/>
    </row>
    <row r="2" spans="1:19">
      <c r="A2" s="98"/>
      <c r="B2" s="98"/>
      <c r="C2" s="98"/>
      <c r="D2" s="98"/>
      <c r="E2" s="98"/>
      <c r="F2" s="98"/>
      <c r="G2" s="98"/>
      <c r="H2" s="98"/>
      <c r="I2" s="98"/>
      <c r="J2" s="98"/>
      <c r="K2" s="98"/>
      <c r="L2" s="98"/>
      <c r="M2" s="98"/>
      <c r="N2" s="393" t="s">
        <v>40</v>
      </c>
      <c r="O2" s="393"/>
      <c r="P2" s="393"/>
      <c r="Q2" s="393"/>
      <c r="R2" s="393"/>
      <c r="S2" s="393"/>
    </row>
    <row r="3" spans="1:19">
      <c r="A3" s="98"/>
      <c r="B3" s="98"/>
      <c r="C3" s="98"/>
      <c r="D3" s="98"/>
      <c r="E3" s="98"/>
      <c r="F3" s="98"/>
      <c r="G3" s="98"/>
      <c r="H3" s="98"/>
      <c r="I3" s="98"/>
      <c r="J3" s="98"/>
      <c r="K3" s="98"/>
      <c r="L3" s="98"/>
      <c r="M3" s="98"/>
      <c r="N3" s="98" t="s">
        <v>41</v>
      </c>
      <c r="O3" s="98"/>
      <c r="P3" s="98"/>
      <c r="Q3" s="98"/>
      <c r="R3" s="98"/>
      <c r="S3" s="98"/>
    </row>
    <row r="4" spans="1:19">
      <c r="A4" s="98"/>
      <c r="B4" s="98"/>
      <c r="C4" s="98"/>
      <c r="D4" s="98"/>
      <c r="E4" s="98"/>
      <c r="F4" s="98"/>
      <c r="G4" s="98"/>
      <c r="H4" s="98"/>
      <c r="I4" s="98"/>
      <c r="J4" s="98"/>
      <c r="K4" s="98"/>
      <c r="L4" s="98"/>
      <c r="M4" s="98"/>
      <c r="N4" s="393" t="s">
        <v>42</v>
      </c>
      <c r="O4" s="393"/>
      <c r="P4" s="393"/>
      <c r="Q4" s="393"/>
      <c r="R4" s="393"/>
      <c r="S4" s="393"/>
    </row>
    <row r="5" spans="1:19">
      <c r="A5" s="98"/>
      <c r="B5" s="98"/>
      <c r="C5" s="98"/>
      <c r="D5" s="98"/>
      <c r="E5" s="98"/>
      <c r="F5" s="98"/>
      <c r="G5" s="98"/>
      <c r="H5" s="98"/>
      <c r="I5" s="98"/>
      <c r="J5" s="98"/>
      <c r="K5" s="98"/>
      <c r="L5" s="98"/>
      <c r="M5" s="98"/>
      <c r="N5" s="99"/>
      <c r="O5" s="99"/>
      <c r="P5" s="99"/>
      <c r="Q5" s="99"/>
      <c r="R5" s="99"/>
      <c r="S5" s="99"/>
    </row>
    <row r="6" spans="1:19">
      <c r="A6" s="98"/>
      <c r="B6" s="98"/>
      <c r="C6" s="98"/>
      <c r="D6" s="98"/>
      <c r="E6" s="98"/>
      <c r="F6" s="98"/>
      <c r="G6" s="98"/>
      <c r="H6" s="98"/>
      <c r="I6" s="98"/>
      <c r="J6" s="98"/>
      <c r="K6" s="98"/>
      <c r="L6" s="98"/>
      <c r="M6" s="98"/>
      <c r="N6" s="99"/>
      <c r="O6" s="99"/>
      <c r="P6" s="99"/>
      <c r="Q6" s="99"/>
      <c r="R6" s="99"/>
      <c r="S6" s="99"/>
    </row>
    <row r="7" spans="1:19" ht="18">
      <c r="A7" s="98"/>
      <c r="B7" s="100"/>
      <c r="C7" s="100"/>
      <c r="D7" s="98"/>
      <c r="E7" s="101"/>
      <c r="F7" s="344" t="s">
        <v>5</v>
      </c>
      <c r="G7" s="344"/>
      <c r="H7" s="344"/>
      <c r="I7" s="344"/>
      <c r="J7" s="344"/>
      <c r="K7" s="344"/>
      <c r="L7" s="344"/>
      <c r="M7" s="344"/>
      <c r="N7" s="344"/>
      <c r="O7" s="101"/>
      <c r="P7" s="101"/>
      <c r="Q7" s="101"/>
      <c r="R7" s="100"/>
      <c r="S7" s="100"/>
    </row>
    <row r="8" spans="1:19">
      <c r="A8" s="98"/>
      <c r="B8" s="98"/>
      <c r="C8" s="98"/>
      <c r="D8" s="98"/>
      <c r="E8" s="98"/>
      <c r="F8" s="387" t="s">
        <v>427</v>
      </c>
      <c r="G8" s="387"/>
      <c r="H8" s="387"/>
      <c r="I8" s="387"/>
      <c r="J8" s="387"/>
      <c r="K8" s="387"/>
      <c r="L8" s="387"/>
      <c r="M8" s="387"/>
      <c r="N8" s="387"/>
      <c r="O8" s="98"/>
      <c r="P8" s="98"/>
      <c r="Q8" s="98"/>
      <c r="R8" s="98"/>
      <c r="S8" s="98"/>
    </row>
    <row r="9" spans="1:19">
      <c r="A9" s="98"/>
      <c r="B9" s="98"/>
      <c r="C9" s="98"/>
      <c r="D9" s="98"/>
      <c r="E9" s="98"/>
      <c r="F9" s="98"/>
      <c r="G9" s="98"/>
      <c r="H9" s="98"/>
      <c r="I9" s="98"/>
      <c r="J9" s="98"/>
      <c r="K9" s="98"/>
      <c r="L9" s="98"/>
      <c r="M9" s="98"/>
      <c r="N9" s="98"/>
      <c r="O9" s="98"/>
      <c r="P9" s="98"/>
      <c r="Q9" s="98"/>
      <c r="R9" s="98"/>
      <c r="S9" s="98"/>
    </row>
    <row r="10" spans="1:19">
      <c r="A10" s="386" t="s">
        <v>43</v>
      </c>
      <c r="B10" s="386"/>
      <c r="C10" s="386"/>
      <c r="D10" s="386"/>
      <c r="E10" s="386"/>
      <c r="F10" s="386"/>
      <c r="G10" s="386"/>
      <c r="H10" s="386"/>
      <c r="I10" s="386"/>
      <c r="J10" s="386"/>
      <c r="K10" s="386"/>
      <c r="L10" s="386"/>
      <c r="M10" s="386"/>
      <c r="N10" s="386"/>
      <c r="O10" s="386"/>
      <c r="P10" s="386"/>
      <c r="Q10" s="386"/>
      <c r="R10" s="386"/>
      <c r="S10" s="386"/>
    </row>
    <row r="11" spans="1:19">
      <c r="A11" s="102"/>
      <c r="B11" s="102"/>
      <c r="C11" s="102"/>
      <c r="D11" s="102"/>
      <c r="E11" s="102"/>
      <c r="F11" s="102"/>
      <c r="G11" s="102"/>
      <c r="H11" s="102"/>
      <c r="I11" s="102"/>
      <c r="J11" s="102"/>
      <c r="K11" s="102"/>
      <c r="L11" s="102"/>
      <c r="M11" s="102"/>
      <c r="N11" s="102"/>
      <c r="O11" s="102"/>
      <c r="P11" s="102"/>
      <c r="Q11" s="102"/>
      <c r="R11" s="102"/>
      <c r="S11" s="102"/>
    </row>
    <row r="12" spans="1:19">
      <c r="A12" s="102"/>
      <c r="B12" s="102"/>
      <c r="C12" s="102"/>
      <c r="D12" s="102"/>
      <c r="E12" s="387" t="s">
        <v>415</v>
      </c>
      <c r="F12" s="387"/>
      <c r="G12" s="387"/>
      <c r="H12" s="387"/>
      <c r="I12" s="387"/>
      <c r="J12" s="387"/>
      <c r="K12" s="387"/>
      <c r="L12" s="387"/>
      <c r="M12" s="387"/>
      <c r="N12" s="387"/>
      <c r="O12" s="102"/>
      <c r="P12" s="102"/>
      <c r="Q12" s="102"/>
      <c r="R12" s="102"/>
      <c r="S12" s="102"/>
    </row>
    <row r="13" spans="1:19">
      <c r="A13" s="102"/>
      <c r="B13" s="102"/>
      <c r="C13" s="102"/>
      <c r="D13" s="102"/>
      <c r="E13" s="103"/>
      <c r="F13" s="103"/>
      <c r="G13" s="103"/>
      <c r="H13" s="103"/>
      <c r="I13" s="103"/>
      <c r="J13" s="103"/>
      <c r="K13" s="103"/>
      <c r="L13" s="103"/>
      <c r="M13" s="103"/>
      <c r="N13" s="103"/>
      <c r="O13" s="102"/>
      <c r="P13" s="102"/>
      <c r="Q13" s="102"/>
      <c r="R13" s="102"/>
      <c r="S13" s="102"/>
    </row>
    <row r="14" spans="1:19">
      <c r="A14" s="102"/>
      <c r="B14" s="102"/>
      <c r="C14" s="102"/>
      <c r="D14" s="102"/>
      <c r="E14" s="103"/>
      <c r="F14" s="103"/>
      <c r="G14" s="388"/>
      <c r="H14" s="389"/>
      <c r="J14" s="99" t="s">
        <v>440</v>
      </c>
      <c r="K14" s="103"/>
      <c r="L14" s="103"/>
      <c r="M14" s="103"/>
      <c r="N14" s="103"/>
      <c r="O14" s="102"/>
      <c r="P14" s="102"/>
      <c r="Q14" s="102"/>
      <c r="R14" s="102"/>
      <c r="S14" s="102"/>
    </row>
    <row r="15" spans="1:19">
      <c r="A15" s="102"/>
      <c r="B15" s="102"/>
      <c r="C15" s="102"/>
      <c r="D15" s="102"/>
      <c r="E15" s="103"/>
      <c r="F15" s="103"/>
      <c r="G15" s="104"/>
      <c r="H15" s="105"/>
      <c r="J15" s="99"/>
      <c r="K15" s="103"/>
      <c r="L15" s="103"/>
      <c r="M15" s="103"/>
      <c r="N15" s="103"/>
      <c r="O15" s="102"/>
      <c r="P15" s="102"/>
      <c r="Q15" s="102"/>
      <c r="R15" s="102"/>
      <c r="S15" s="102"/>
    </row>
    <row r="16" spans="1:19">
      <c r="A16" s="102"/>
      <c r="B16" s="102"/>
      <c r="C16" s="102"/>
      <c r="D16" s="102"/>
      <c r="E16" s="102"/>
      <c r="F16" s="102"/>
      <c r="G16" s="106"/>
      <c r="H16" s="106"/>
      <c r="J16" s="106" t="s">
        <v>102</v>
      </c>
      <c r="K16" s="106"/>
      <c r="L16" s="106"/>
      <c r="M16" s="98"/>
      <c r="N16" s="107"/>
      <c r="O16" s="107"/>
      <c r="P16" s="98"/>
      <c r="Q16" s="98"/>
      <c r="R16" s="98"/>
      <c r="S16" s="98"/>
    </row>
    <row r="17" spans="1:19">
      <c r="A17" s="390" t="s">
        <v>406</v>
      </c>
      <c r="B17" s="390"/>
      <c r="C17" s="390"/>
      <c r="D17" s="108"/>
      <c r="E17" s="108"/>
      <c r="F17" s="107"/>
      <c r="G17" s="107"/>
      <c r="H17" s="98"/>
      <c r="I17" s="98"/>
      <c r="J17" s="107"/>
      <c r="K17" s="107"/>
      <c r="L17" s="107"/>
      <c r="M17" s="107"/>
      <c r="N17" s="107"/>
      <c r="O17" s="107"/>
      <c r="P17" s="107"/>
      <c r="Q17" s="107"/>
      <c r="R17" s="107"/>
      <c r="S17" s="109" t="s">
        <v>44</v>
      </c>
    </row>
    <row r="18" spans="1:19">
      <c r="A18" s="366" t="s">
        <v>45</v>
      </c>
      <c r="B18" s="366"/>
      <c r="C18" s="366"/>
      <c r="D18" s="366" t="s">
        <v>9</v>
      </c>
      <c r="E18" s="366"/>
      <c r="F18" s="366" t="s">
        <v>46</v>
      </c>
      <c r="G18" s="366" t="s">
        <v>47</v>
      </c>
      <c r="H18" s="366"/>
      <c r="I18" s="366"/>
      <c r="J18" s="366" t="s">
        <v>48</v>
      </c>
      <c r="K18" s="366" t="s">
        <v>49</v>
      </c>
      <c r="L18" s="367"/>
      <c r="M18" s="366" t="s">
        <v>50</v>
      </c>
      <c r="N18" s="366" t="s">
        <v>47</v>
      </c>
      <c r="O18" s="366"/>
      <c r="P18" s="392"/>
      <c r="Q18" s="367" t="s">
        <v>51</v>
      </c>
      <c r="R18" s="366" t="s">
        <v>11</v>
      </c>
      <c r="S18" s="366"/>
    </row>
    <row r="19" spans="1:19" ht="57.6">
      <c r="A19" s="110" t="s">
        <v>12</v>
      </c>
      <c r="B19" s="366" t="s">
        <v>52</v>
      </c>
      <c r="C19" s="366"/>
      <c r="D19" s="110" t="s">
        <v>53</v>
      </c>
      <c r="E19" s="110" t="s">
        <v>54</v>
      </c>
      <c r="F19" s="366"/>
      <c r="G19" s="110" t="s">
        <v>55</v>
      </c>
      <c r="H19" s="110" t="s">
        <v>56</v>
      </c>
      <c r="I19" s="110" t="s">
        <v>57</v>
      </c>
      <c r="J19" s="366"/>
      <c r="K19" s="110" t="s">
        <v>58</v>
      </c>
      <c r="L19" s="110" t="s">
        <v>59</v>
      </c>
      <c r="M19" s="366"/>
      <c r="N19" s="110" t="s">
        <v>60</v>
      </c>
      <c r="O19" s="110" t="s">
        <v>57</v>
      </c>
      <c r="P19" s="110" t="s">
        <v>59</v>
      </c>
      <c r="Q19" s="367"/>
      <c r="R19" s="110" t="s">
        <v>53</v>
      </c>
      <c r="S19" s="110" t="s">
        <v>54</v>
      </c>
    </row>
    <row r="20" spans="1:19">
      <c r="A20" s="111">
        <v>1</v>
      </c>
      <c r="B20" s="391">
        <v>2</v>
      </c>
      <c r="C20" s="391"/>
      <c r="D20" s="111">
        <v>3</v>
      </c>
      <c r="E20" s="111">
        <v>4</v>
      </c>
      <c r="F20" s="111">
        <v>5</v>
      </c>
      <c r="G20" s="111">
        <v>6</v>
      </c>
      <c r="H20" s="111">
        <v>7</v>
      </c>
      <c r="I20" s="111">
        <v>8</v>
      </c>
      <c r="J20" s="111">
        <v>9</v>
      </c>
      <c r="K20" s="111">
        <v>10</v>
      </c>
      <c r="L20" s="111">
        <v>11</v>
      </c>
      <c r="M20" s="111">
        <v>12</v>
      </c>
      <c r="N20" s="111">
        <v>13</v>
      </c>
      <c r="O20" s="111">
        <v>14</v>
      </c>
      <c r="P20" s="111">
        <v>15</v>
      </c>
      <c r="Q20" s="111">
        <v>16</v>
      </c>
      <c r="R20" s="111">
        <v>17</v>
      </c>
      <c r="S20" s="111">
        <v>18</v>
      </c>
    </row>
    <row r="21" spans="1:19">
      <c r="A21" s="384" t="s">
        <v>61</v>
      </c>
      <c r="B21" s="385"/>
      <c r="C21" s="385"/>
      <c r="D21" s="112">
        <f t="shared" ref="D21:S21" si="0">+D22+D23+D24+D38+D39</f>
        <v>290.48</v>
      </c>
      <c r="E21" s="112">
        <f t="shared" si="0"/>
        <v>20542431.649999995</v>
      </c>
      <c r="F21" s="112">
        <f t="shared" si="0"/>
        <v>135490744</v>
      </c>
      <c r="G21" s="112">
        <f t="shared" si="0"/>
        <v>135490744</v>
      </c>
      <c r="H21" s="112">
        <f t="shared" si="0"/>
        <v>0</v>
      </c>
      <c r="I21" s="112">
        <f t="shared" si="0"/>
        <v>0</v>
      </c>
      <c r="J21" s="112">
        <f t="shared" si="0"/>
        <v>135876485.91999999</v>
      </c>
      <c r="K21" s="112">
        <f t="shared" si="0"/>
        <v>134905038.97999999</v>
      </c>
      <c r="L21" s="112">
        <f t="shared" si="0"/>
        <v>16147.03</v>
      </c>
      <c r="M21" s="112">
        <f t="shared" si="0"/>
        <v>134921186.00999999</v>
      </c>
      <c r="N21" s="112">
        <f t="shared" si="0"/>
        <v>134905038.97999999</v>
      </c>
      <c r="O21" s="112">
        <f t="shared" si="0"/>
        <v>0</v>
      </c>
      <c r="P21" s="112">
        <f t="shared" si="0"/>
        <v>16147.03</v>
      </c>
      <c r="Q21" s="112">
        <f t="shared" si="0"/>
        <v>134905038.97999999</v>
      </c>
      <c r="R21" s="112">
        <f t="shared" si="0"/>
        <v>52738</v>
      </c>
      <c r="S21" s="112">
        <f t="shared" si="0"/>
        <v>21550179.079999994</v>
      </c>
    </row>
    <row r="22" spans="1:19" ht="30" customHeight="1">
      <c r="A22" s="113" t="s">
        <v>62</v>
      </c>
      <c r="B22" s="382" t="s">
        <v>63</v>
      </c>
      <c r="C22" s="383"/>
      <c r="D22" s="114">
        <v>0</v>
      </c>
      <c r="E22" s="114">
        <v>19435551.789999999</v>
      </c>
      <c r="F22" s="114">
        <f>+G22+H22+I22</f>
        <v>130015644</v>
      </c>
      <c r="G22" s="114">
        <v>130015644</v>
      </c>
      <c r="H22" s="114"/>
      <c r="I22" s="114"/>
      <c r="J22" s="114">
        <v>128011816.68000001</v>
      </c>
      <c r="K22" s="114">
        <v>126997955.51000001</v>
      </c>
      <c r="L22" s="114">
        <v>16147.03</v>
      </c>
      <c r="M22" s="114">
        <f>+N22+O22+P22</f>
        <v>127014102.54000001</v>
      </c>
      <c r="N22" s="114">
        <v>126997955.51000001</v>
      </c>
      <c r="O22" s="114">
        <v>0</v>
      </c>
      <c r="P22" s="114">
        <v>16147.03</v>
      </c>
      <c r="Q22" s="114">
        <f>+M22-P22</f>
        <v>126997955.51000001</v>
      </c>
      <c r="R22" s="114"/>
      <c r="S22" s="114">
        <f>+E22-D22+J22-M22+R22</f>
        <v>20433265.929999992</v>
      </c>
    </row>
    <row r="23" spans="1:19" ht="30" customHeight="1">
      <c r="A23" s="115" t="s">
        <v>64</v>
      </c>
      <c r="B23" s="382" t="s">
        <v>65</v>
      </c>
      <c r="C23" s="383"/>
      <c r="D23" s="114">
        <v>0</v>
      </c>
      <c r="E23" s="114">
        <v>0</v>
      </c>
      <c r="F23" s="114">
        <v>0</v>
      </c>
      <c r="G23" s="114">
        <v>0</v>
      </c>
      <c r="H23" s="114"/>
      <c r="I23" s="114"/>
      <c r="J23" s="114">
        <v>0</v>
      </c>
      <c r="K23" s="114">
        <v>0</v>
      </c>
      <c r="L23" s="114"/>
      <c r="M23" s="114">
        <f>+N23+O23+P23</f>
        <v>0</v>
      </c>
      <c r="N23" s="114">
        <v>0</v>
      </c>
      <c r="O23" s="114"/>
      <c r="P23" s="114"/>
      <c r="Q23" s="114">
        <f>+M23-P23</f>
        <v>0</v>
      </c>
      <c r="R23" s="114">
        <v>0</v>
      </c>
      <c r="S23" s="114">
        <f>+E23-D23+J23-M23+R23</f>
        <v>0</v>
      </c>
    </row>
    <row r="24" spans="1:19" ht="45.75" customHeight="1">
      <c r="A24" s="121" t="s">
        <v>19</v>
      </c>
      <c r="B24" s="382" t="s">
        <v>66</v>
      </c>
      <c r="C24" s="383"/>
      <c r="D24" s="114">
        <f>+D25+D26+D27+D28+D29+D30+D31+D34+D35</f>
        <v>0</v>
      </c>
      <c r="E24" s="114">
        <f t="shared" ref="E24:S24" si="1">+E25+E26+E27+E28+E29+E30+E31+E34+E35</f>
        <v>980205.99</v>
      </c>
      <c r="F24" s="114">
        <f t="shared" si="1"/>
        <v>4478200</v>
      </c>
      <c r="G24" s="114">
        <f t="shared" si="1"/>
        <v>4478200</v>
      </c>
      <c r="H24" s="114">
        <f t="shared" si="1"/>
        <v>0</v>
      </c>
      <c r="I24" s="114">
        <f t="shared" si="1"/>
        <v>0</v>
      </c>
      <c r="J24" s="114">
        <f t="shared" si="1"/>
        <v>6142472.25</v>
      </c>
      <c r="K24" s="114">
        <f t="shared" si="1"/>
        <v>6200886.6400000006</v>
      </c>
      <c r="L24" s="114">
        <f t="shared" si="1"/>
        <v>0</v>
      </c>
      <c r="M24" s="114">
        <f t="shared" si="1"/>
        <v>6200886.6400000006</v>
      </c>
      <c r="N24" s="114">
        <f t="shared" si="1"/>
        <v>6200886.6400000006</v>
      </c>
      <c r="O24" s="114">
        <f t="shared" si="1"/>
        <v>0</v>
      </c>
      <c r="P24" s="114">
        <f t="shared" si="1"/>
        <v>0</v>
      </c>
      <c r="Q24" s="114">
        <f t="shared" si="1"/>
        <v>6200886.6400000006</v>
      </c>
      <c r="R24" s="114">
        <f t="shared" si="1"/>
        <v>52738</v>
      </c>
      <c r="S24" s="114">
        <f t="shared" si="1"/>
        <v>974529.59999999974</v>
      </c>
    </row>
    <row r="25" spans="1:19" ht="27" customHeight="1">
      <c r="A25" s="117" t="s">
        <v>67</v>
      </c>
      <c r="B25" s="356" t="s">
        <v>68</v>
      </c>
      <c r="C25" s="357"/>
      <c r="D25" s="116"/>
      <c r="E25" s="116">
        <v>16579.12</v>
      </c>
      <c r="F25" s="116">
        <f t="shared" ref="F25:F29" si="2">+G25+H25+I25</f>
        <v>355500</v>
      </c>
      <c r="G25" s="299">
        <v>355500</v>
      </c>
      <c r="H25" s="116"/>
      <c r="I25" s="116"/>
      <c r="J25" s="299">
        <v>97769.09</v>
      </c>
      <c r="K25" s="299">
        <v>101709.18</v>
      </c>
      <c r="L25" s="116"/>
      <c r="M25" s="116">
        <f t="shared" ref="M25:M29" si="3">+N25+O25+P25</f>
        <v>101709.18</v>
      </c>
      <c r="N25" s="299">
        <v>101709.18</v>
      </c>
      <c r="O25" s="116"/>
      <c r="P25" s="116"/>
      <c r="Q25" s="116">
        <f t="shared" ref="Q25:Q29" si="4">+M25-P25</f>
        <v>101709.18</v>
      </c>
      <c r="R25" s="116"/>
      <c r="S25" s="116">
        <f t="shared" ref="S25:S29" si="5">+E25-D25+J25-M25+R25</f>
        <v>12639.029999999999</v>
      </c>
    </row>
    <row r="26" spans="1:19" ht="29.4" customHeight="1">
      <c r="A26" s="117" t="s">
        <v>69</v>
      </c>
      <c r="B26" s="358" t="s">
        <v>70</v>
      </c>
      <c r="C26" s="358"/>
      <c r="D26" s="116"/>
      <c r="E26" s="116">
        <v>55400.160000000003</v>
      </c>
      <c r="F26" s="116">
        <f t="shared" si="2"/>
        <v>878500</v>
      </c>
      <c r="G26" s="299">
        <v>878500</v>
      </c>
      <c r="H26" s="116"/>
      <c r="I26" s="116"/>
      <c r="J26" s="299">
        <v>462010.95</v>
      </c>
      <c r="K26" s="299">
        <v>442626.03</v>
      </c>
      <c r="L26" s="116"/>
      <c r="M26" s="116">
        <f t="shared" si="3"/>
        <v>442626.03</v>
      </c>
      <c r="N26" s="299">
        <v>442626.03</v>
      </c>
      <c r="O26" s="116"/>
      <c r="P26" s="116"/>
      <c r="Q26" s="116">
        <f t="shared" si="4"/>
        <v>442626.03</v>
      </c>
      <c r="R26" s="116"/>
      <c r="S26" s="116">
        <f t="shared" si="5"/>
        <v>74785.079999999958</v>
      </c>
    </row>
    <row r="27" spans="1:19" ht="29.4" customHeight="1">
      <c r="A27" s="117" t="s">
        <v>101</v>
      </c>
      <c r="B27" s="358" t="s">
        <v>71</v>
      </c>
      <c r="C27" s="358"/>
      <c r="D27" s="116"/>
      <c r="E27" s="116">
        <v>176085.53</v>
      </c>
      <c r="F27" s="116">
        <f t="shared" si="2"/>
        <v>2017900</v>
      </c>
      <c r="G27" s="299">
        <v>2017900</v>
      </c>
      <c r="H27" s="116"/>
      <c r="I27" s="116"/>
      <c r="J27" s="299">
        <v>1006355.44</v>
      </c>
      <c r="K27" s="299">
        <v>1022105.52</v>
      </c>
      <c r="L27" s="116"/>
      <c r="M27" s="116">
        <f t="shared" si="3"/>
        <v>1022105.52</v>
      </c>
      <c r="N27" s="299">
        <v>1022105.52</v>
      </c>
      <c r="O27" s="116"/>
      <c r="P27" s="116"/>
      <c r="Q27" s="116">
        <f t="shared" si="4"/>
        <v>1022105.52</v>
      </c>
      <c r="R27" s="116"/>
      <c r="S27" s="116">
        <f t="shared" si="5"/>
        <v>160335.44999999995</v>
      </c>
    </row>
    <row r="28" spans="1:19" ht="28.5" customHeight="1">
      <c r="A28" s="117" t="s">
        <v>21</v>
      </c>
      <c r="B28" s="358" t="s">
        <v>72</v>
      </c>
      <c r="C28" s="358"/>
      <c r="D28" s="116"/>
      <c r="E28" s="116">
        <v>34463.379999999997</v>
      </c>
      <c r="F28" s="116">
        <f t="shared" si="2"/>
        <v>211000</v>
      </c>
      <c r="G28" s="299">
        <v>211000</v>
      </c>
      <c r="H28" s="116"/>
      <c r="I28" s="116"/>
      <c r="J28" s="299">
        <v>202319.85</v>
      </c>
      <c r="K28" s="299">
        <v>210999.13</v>
      </c>
      <c r="L28" s="116"/>
      <c r="M28" s="116">
        <f t="shared" si="3"/>
        <v>210999.13</v>
      </c>
      <c r="N28" s="299">
        <v>210999.13</v>
      </c>
      <c r="O28" s="116"/>
      <c r="P28" s="116"/>
      <c r="Q28" s="116">
        <f t="shared" si="4"/>
        <v>210999.13</v>
      </c>
      <c r="R28" s="116"/>
      <c r="S28" s="116">
        <f t="shared" si="5"/>
        <v>25784.100000000006</v>
      </c>
    </row>
    <row r="29" spans="1:19" ht="27.6" customHeight="1">
      <c r="A29" s="117" t="s">
        <v>23</v>
      </c>
      <c r="B29" s="356" t="s">
        <v>73</v>
      </c>
      <c r="C29" s="357"/>
      <c r="D29" s="116"/>
      <c r="E29" s="116">
        <v>86030.34</v>
      </c>
      <c r="F29" s="116">
        <f t="shared" si="2"/>
        <v>676800</v>
      </c>
      <c r="G29" s="299">
        <v>676800</v>
      </c>
      <c r="H29" s="116"/>
      <c r="I29" s="116"/>
      <c r="J29" s="299">
        <v>558883.81999999995</v>
      </c>
      <c r="K29" s="299">
        <v>553808.98</v>
      </c>
      <c r="L29" s="116"/>
      <c r="M29" s="116">
        <f t="shared" si="3"/>
        <v>553808.98</v>
      </c>
      <c r="N29" s="299">
        <v>553808.98</v>
      </c>
      <c r="O29" s="116"/>
      <c r="P29" s="116"/>
      <c r="Q29" s="116">
        <f t="shared" si="4"/>
        <v>553808.98</v>
      </c>
      <c r="R29" s="116"/>
      <c r="S29" s="116">
        <f t="shared" si="5"/>
        <v>91105.179999999935</v>
      </c>
    </row>
    <row r="30" spans="1:19" ht="87.75" customHeight="1">
      <c r="A30" s="118" t="s">
        <v>74</v>
      </c>
      <c r="B30" s="378" t="s">
        <v>75</v>
      </c>
      <c r="C30" s="379"/>
      <c r="D30" s="119"/>
      <c r="E30" s="116">
        <v>9818.99</v>
      </c>
      <c r="F30" s="116">
        <f>+G30+H30+I30</f>
        <v>0</v>
      </c>
      <c r="G30" s="300">
        <v>0</v>
      </c>
      <c r="H30" s="116"/>
      <c r="I30" s="116"/>
      <c r="J30" s="300">
        <v>58806.17</v>
      </c>
      <c r="K30" s="300">
        <v>54319.83</v>
      </c>
      <c r="L30" s="116"/>
      <c r="M30" s="116">
        <f>+N30+O30+P30</f>
        <v>54319.83</v>
      </c>
      <c r="N30" s="300">
        <v>54319.83</v>
      </c>
      <c r="O30" s="116"/>
      <c r="P30" s="116"/>
      <c r="Q30" s="116">
        <f>+M30-P30</f>
        <v>54319.83</v>
      </c>
      <c r="R30" s="116"/>
      <c r="S30" s="116">
        <f>+E30-D30+J30-M30+R30</f>
        <v>14305.330000000002</v>
      </c>
    </row>
    <row r="31" spans="1:19" ht="28.5" customHeight="1">
      <c r="A31" s="296" t="s">
        <v>31</v>
      </c>
      <c r="B31" s="380" t="s">
        <v>76</v>
      </c>
      <c r="C31" s="381"/>
      <c r="D31" s="116"/>
      <c r="E31" s="116">
        <f t="shared" ref="E31:S31" si="6">SUM(E32:E33)</f>
        <v>2435.4499999999998</v>
      </c>
      <c r="F31" s="116">
        <f t="shared" si="6"/>
        <v>0</v>
      </c>
      <c r="G31" s="116">
        <f t="shared" si="6"/>
        <v>0</v>
      </c>
      <c r="H31" s="116">
        <f t="shared" si="6"/>
        <v>0</v>
      </c>
      <c r="I31" s="116">
        <f t="shared" si="6"/>
        <v>0</v>
      </c>
      <c r="J31" s="116">
        <f t="shared" si="6"/>
        <v>12975.68</v>
      </c>
      <c r="K31" s="116">
        <f t="shared" si="6"/>
        <v>12117.29</v>
      </c>
      <c r="L31" s="116"/>
      <c r="M31" s="116">
        <f t="shared" si="6"/>
        <v>12117.29</v>
      </c>
      <c r="N31" s="116">
        <f t="shared" si="6"/>
        <v>12117.29</v>
      </c>
      <c r="O31" s="116">
        <f t="shared" si="6"/>
        <v>0</v>
      </c>
      <c r="P31" s="116">
        <f t="shared" si="6"/>
        <v>0</v>
      </c>
      <c r="Q31" s="116">
        <f t="shared" si="6"/>
        <v>12117.29</v>
      </c>
      <c r="R31" s="116">
        <f t="shared" si="6"/>
        <v>0</v>
      </c>
      <c r="S31" s="116">
        <f t="shared" si="6"/>
        <v>3293.84</v>
      </c>
    </row>
    <row r="32" spans="1:19" ht="45" customHeight="1">
      <c r="A32" s="297" t="s">
        <v>77</v>
      </c>
      <c r="B32" s="370" t="s">
        <v>78</v>
      </c>
      <c r="C32" s="371"/>
      <c r="D32" s="116"/>
      <c r="E32" s="116">
        <v>0</v>
      </c>
      <c r="F32" s="116">
        <f t="shared" ref="F32:F34" si="7">+G32+H32+I32</f>
        <v>0</v>
      </c>
      <c r="G32" s="116">
        <v>0</v>
      </c>
      <c r="H32" s="116"/>
      <c r="I32" s="116"/>
      <c r="J32" s="116">
        <v>0</v>
      </c>
      <c r="K32" s="116">
        <v>0</v>
      </c>
      <c r="L32" s="116"/>
      <c r="M32" s="116">
        <f t="shared" ref="M32:M38" si="8">+N32+O32+P32</f>
        <v>0</v>
      </c>
      <c r="N32" s="116">
        <v>0</v>
      </c>
      <c r="O32" s="116"/>
      <c r="P32" s="116"/>
      <c r="Q32" s="116">
        <f t="shared" ref="Q32:Q34" si="9">+M32-P32</f>
        <v>0</v>
      </c>
      <c r="R32" s="116"/>
      <c r="S32" s="116">
        <f t="shared" ref="S32:S34" si="10">+E32-D32+J32-M32+R32</f>
        <v>0</v>
      </c>
    </row>
    <row r="33" spans="1:19">
      <c r="A33" s="297" t="s">
        <v>79</v>
      </c>
      <c r="B33" s="370" t="s">
        <v>80</v>
      </c>
      <c r="C33" s="371"/>
      <c r="D33" s="116"/>
      <c r="E33" s="116">
        <v>2435.4499999999998</v>
      </c>
      <c r="F33" s="116">
        <f t="shared" si="7"/>
        <v>0</v>
      </c>
      <c r="G33" s="116">
        <v>0</v>
      </c>
      <c r="H33" s="116"/>
      <c r="I33" s="116"/>
      <c r="J33" s="116">
        <v>12975.68</v>
      </c>
      <c r="K33" s="116">
        <v>12117.29</v>
      </c>
      <c r="L33" s="116"/>
      <c r="M33" s="116">
        <f t="shared" si="8"/>
        <v>12117.29</v>
      </c>
      <c r="N33" s="116">
        <v>12117.29</v>
      </c>
      <c r="O33" s="116"/>
      <c r="P33" s="116"/>
      <c r="Q33" s="116">
        <f t="shared" si="9"/>
        <v>12117.29</v>
      </c>
      <c r="R33" s="116"/>
      <c r="S33" s="116">
        <f t="shared" si="10"/>
        <v>3293.84</v>
      </c>
    </row>
    <row r="34" spans="1:19">
      <c r="A34" s="296" t="s">
        <v>81</v>
      </c>
      <c r="B34" s="372" t="s">
        <v>82</v>
      </c>
      <c r="C34" s="373"/>
      <c r="D34" s="116"/>
      <c r="E34" s="116">
        <v>599393.02</v>
      </c>
      <c r="F34" s="116">
        <f t="shared" si="7"/>
        <v>0</v>
      </c>
      <c r="G34" s="116">
        <v>0</v>
      </c>
      <c r="H34" s="116"/>
      <c r="I34" s="116"/>
      <c r="J34" s="116">
        <v>3457589.25</v>
      </c>
      <c r="K34" s="116">
        <v>3464700.68</v>
      </c>
      <c r="L34" s="116"/>
      <c r="M34" s="116">
        <f t="shared" si="8"/>
        <v>3464700.68</v>
      </c>
      <c r="N34" s="116">
        <v>3464700.68</v>
      </c>
      <c r="O34" s="116"/>
      <c r="P34" s="116"/>
      <c r="Q34" s="116">
        <f t="shared" si="9"/>
        <v>3464700.68</v>
      </c>
      <c r="R34" s="116"/>
      <c r="S34" s="116">
        <f t="shared" si="10"/>
        <v>592281.58999999985</v>
      </c>
    </row>
    <row r="35" spans="1:19">
      <c r="A35" s="296" t="s">
        <v>83</v>
      </c>
      <c r="B35" s="374" t="s">
        <v>84</v>
      </c>
      <c r="C35" s="375"/>
      <c r="D35" s="116"/>
      <c r="E35" s="116">
        <f t="shared" ref="E35:S35" si="11">SUM(E36:E37)</f>
        <v>0</v>
      </c>
      <c r="F35" s="116">
        <f t="shared" si="11"/>
        <v>338500</v>
      </c>
      <c r="G35" s="116">
        <f t="shared" si="11"/>
        <v>338500</v>
      </c>
      <c r="H35" s="116">
        <f t="shared" si="11"/>
        <v>0</v>
      </c>
      <c r="I35" s="116">
        <f t="shared" si="11"/>
        <v>0</v>
      </c>
      <c r="J35" s="116">
        <f t="shared" si="11"/>
        <v>285762</v>
      </c>
      <c r="K35" s="116">
        <f t="shared" si="11"/>
        <v>338500</v>
      </c>
      <c r="L35" s="116"/>
      <c r="M35" s="116">
        <f t="shared" si="11"/>
        <v>338500</v>
      </c>
      <c r="N35" s="116">
        <f t="shared" si="11"/>
        <v>338500</v>
      </c>
      <c r="O35" s="116">
        <f t="shared" si="11"/>
        <v>0</v>
      </c>
      <c r="P35" s="116">
        <f t="shared" si="11"/>
        <v>0</v>
      </c>
      <c r="Q35" s="116">
        <f t="shared" si="11"/>
        <v>338500</v>
      </c>
      <c r="R35" s="116">
        <f t="shared" si="11"/>
        <v>52738</v>
      </c>
      <c r="S35" s="116">
        <f t="shared" si="11"/>
        <v>0</v>
      </c>
    </row>
    <row r="36" spans="1:19" ht="27.6" customHeight="1">
      <c r="A36" s="120" t="s">
        <v>85</v>
      </c>
      <c r="B36" s="376" t="s">
        <v>86</v>
      </c>
      <c r="C36" s="377"/>
      <c r="D36" s="116"/>
      <c r="E36" s="116">
        <v>0</v>
      </c>
      <c r="F36" s="116">
        <f t="shared" ref="F36:F38" si="12">+G36+H36+I36</f>
        <v>338500</v>
      </c>
      <c r="G36" s="116">
        <v>338500</v>
      </c>
      <c r="H36" s="116"/>
      <c r="I36" s="116"/>
      <c r="J36" s="116">
        <v>285762</v>
      </c>
      <c r="K36" s="116">
        <v>338500</v>
      </c>
      <c r="L36" s="116"/>
      <c r="M36" s="116">
        <f t="shared" si="8"/>
        <v>338500</v>
      </c>
      <c r="N36" s="116">
        <v>338500</v>
      </c>
      <c r="O36" s="116"/>
      <c r="P36" s="116"/>
      <c r="Q36" s="116">
        <f t="shared" ref="Q36:Q38" si="13">+M36-P36</f>
        <v>338500</v>
      </c>
      <c r="R36" s="116">
        <f>+K36-J36</f>
        <v>52738</v>
      </c>
      <c r="S36" s="116">
        <f t="shared" ref="S36:S38" si="14">+E36-D36+J36-M36+R36</f>
        <v>0</v>
      </c>
    </row>
    <row r="37" spans="1:19" ht="44.25" customHeight="1">
      <c r="A37" s="120" t="s">
        <v>87</v>
      </c>
      <c r="B37" s="376" t="s">
        <v>88</v>
      </c>
      <c r="C37" s="377"/>
      <c r="D37" s="116"/>
      <c r="E37" s="116">
        <v>0</v>
      </c>
      <c r="F37" s="116">
        <f t="shared" si="12"/>
        <v>0</v>
      </c>
      <c r="G37" s="116">
        <v>0</v>
      </c>
      <c r="H37" s="116"/>
      <c r="I37" s="116"/>
      <c r="J37" s="116">
        <v>0</v>
      </c>
      <c r="K37" s="116"/>
      <c r="L37" s="116"/>
      <c r="M37" s="116">
        <f t="shared" si="8"/>
        <v>0</v>
      </c>
      <c r="N37" s="116"/>
      <c r="O37" s="116"/>
      <c r="P37" s="116"/>
      <c r="Q37" s="116">
        <f t="shared" si="13"/>
        <v>0</v>
      </c>
      <c r="R37" s="116"/>
      <c r="S37" s="116">
        <f t="shared" si="14"/>
        <v>0</v>
      </c>
    </row>
    <row r="38" spans="1:19" ht="59.25" customHeight="1">
      <c r="A38" s="121" t="s">
        <v>89</v>
      </c>
      <c r="B38" s="368" t="s">
        <v>90</v>
      </c>
      <c r="C38" s="369"/>
      <c r="D38" s="114">
        <v>290.48</v>
      </c>
      <c r="E38" s="114">
        <v>9376.6299999999992</v>
      </c>
      <c r="F38" s="114">
        <f t="shared" si="12"/>
        <v>996900</v>
      </c>
      <c r="G38" s="114">
        <v>996900</v>
      </c>
      <c r="H38" s="114"/>
      <c r="I38" s="114"/>
      <c r="J38" s="114">
        <v>936473.17</v>
      </c>
      <c r="K38" s="114">
        <v>940882.07</v>
      </c>
      <c r="L38" s="114"/>
      <c r="M38" s="114">
        <f t="shared" si="8"/>
        <v>940882.07</v>
      </c>
      <c r="N38" s="114">
        <v>940882.07</v>
      </c>
      <c r="O38" s="114">
        <v>0</v>
      </c>
      <c r="P38" s="114">
        <v>0</v>
      </c>
      <c r="Q38" s="114">
        <f t="shared" si="13"/>
        <v>940882.07</v>
      </c>
      <c r="R38" s="114"/>
      <c r="S38" s="114">
        <f t="shared" si="14"/>
        <v>4677.2500000001164</v>
      </c>
    </row>
    <row r="39" spans="1:19" ht="60.75" customHeight="1">
      <c r="A39" s="121" t="s">
        <v>91</v>
      </c>
      <c r="B39" s="361" t="s">
        <v>92</v>
      </c>
      <c r="C39" s="362"/>
      <c r="D39" s="114">
        <f>SUM(D40:D43)</f>
        <v>0</v>
      </c>
      <c r="E39" s="114">
        <f t="shared" ref="E39:S39" si="15">SUM(E40:E43)</f>
        <v>117297.24</v>
      </c>
      <c r="F39" s="114">
        <f t="shared" si="15"/>
        <v>0</v>
      </c>
      <c r="G39" s="114">
        <f t="shared" si="15"/>
        <v>0</v>
      </c>
      <c r="H39" s="114">
        <f t="shared" si="15"/>
        <v>0</v>
      </c>
      <c r="I39" s="114">
        <f t="shared" si="15"/>
        <v>0</v>
      </c>
      <c r="J39" s="114">
        <f t="shared" si="15"/>
        <v>785723.82</v>
      </c>
      <c r="K39" s="114">
        <f t="shared" si="15"/>
        <v>765314.76</v>
      </c>
      <c r="L39" s="114">
        <f t="shared" si="15"/>
        <v>0</v>
      </c>
      <c r="M39" s="114">
        <f t="shared" si="15"/>
        <v>765314.76</v>
      </c>
      <c r="N39" s="114">
        <f t="shared" si="15"/>
        <v>765314.76</v>
      </c>
      <c r="O39" s="114">
        <f t="shared" si="15"/>
        <v>0</v>
      </c>
      <c r="P39" s="114">
        <f t="shared" si="15"/>
        <v>0</v>
      </c>
      <c r="Q39" s="114">
        <f t="shared" si="15"/>
        <v>765314.76</v>
      </c>
      <c r="R39" s="114">
        <f t="shared" si="15"/>
        <v>0</v>
      </c>
      <c r="S39" s="114">
        <f t="shared" si="15"/>
        <v>137706.29999999993</v>
      </c>
    </row>
    <row r="40" spans="1:19" ht="28.5" customHeight="1">
      <c r="A40" s="117" t="s">
        <v>93</v>
      </c>
      <c r="B40" s="363" t="s">
        <v>94</v>
      </c>
      <c r="C40" s="364"/>
      <c r="D40" s="116"/>
      <c r="E40" s="116">
        <v>0</v>
      </c>
      <c r="F40" s="122">
        <f t="shared" ref="F40:F43" si="16">+G40+H40+I40</f>
        <v>0</v>
      </c>
      <c r="G40" s="122">
        <v>0</v>
      </c>
      <c r="H40" s="122"/>
      <c r="I40" s="122"/>
      <c r="J40" s="122">
        <v>0</v>
      </c>
      <c r="K40" s="122">
        <v>0</v>
      </c>
      <c r="L40" s="122"/>
      <c r="M40" s="122">
        <f t="shared" ref="M40:M43" si="17">+N40+O40+P40</f>
        <v>0</v>
      </c>
      <c r="N40" s="122">
        <v>0</v>
      </c>
      <c r="O40" s="122"/>
      <c r="P40" s="122"/>
      <c r="Q40" s="122">
        <f t="shared" ref="Q40:Q43" si="18">+M40-P40</f>
        <v>0</v>
      </c>
      <c r="R40" s="122"/>
      <c r="S40" s="122">
        <f t="shared" ref="S40:S43" si="19">+E40-D40+J40-M40+R40</f>
        <v>0</v>
      </c>
    </row>
    <row r="41" spans="1:19" ht="46.5" customHeight="1">
      <c r="A41" s="117" t="s">
        <v>95</v>
      </c>
      <c r="B41" s="363" t="s">
        <v>96</v>
      </c>
      <c r="C41" s="364"/>
      <c r="D41" s="116"/>
      <c r="E41" s="116">
        <v>0</v>
      </c>
      <c r="F41" s="122">
        <f t="shared" si="16"/>
        <v>0</v>
      </c>
      <c r="G41" s="122">
        <v>0</v>
      </c>
      <c r="H41" s="122"/>
      <c r="I41" s="122"/>
      <c r="J41" s="122">
        <v>0</v>
      </c>
      <c r="K41" s="122">
        <v>0</v>
      </c>
      <c r="L41" s="122"/>
      <c r="M41" s="122">
        <f t="shared" si="17"/>
        <v>0</v>
      </c>
      <c r="N41" s="122">
        <v>0</v>
      </c>
      <c r="O41" s="122"/>
      <c r="P41" s="122"/>
      <c r="Q41" s="122">
        <f t="shared" si="18"/>
        <v>0</v>
      </c>
      <c r="R41" s="122"/>
      <c r="S41" s="122">
        <f t="shared" si="19"/>
        <v>0</v>
      </c>
    </row>
    <row r="42" spans="1:19" ht="58.5" customHeight="1">
      <c r="A42" s="117" t="s">
        <v>97</v>
      </c>
      <c r="B42" s="363" t="s">
        <v>98</v>
      </c>
      <c r="C42" s="364"/>
      <c r="D42" s="116"/>
      <c r="E42" s="116">
        <v>117297.24</v>
      </c>
      <c r="F42" s="122">
        <f t="shared" si="16"/>
        <v>0</v>
      </c>
      <c r="G42" s="122">
        <v>0</v>
      </c>
      <c r="H42" s="122"/>
      <c r="I42" s="122"/>
      <c r="J42" s="122">
        <v>785723.82</v>
      </c>
      <c r="K42" s="122">
        <v>765314.76</v>
      </c>
      <c r="L42" s="122"/>
      <c r="M42" s="122">
        <f t="shared" si="17"/>
        <v>765314.76</v>
      </c>
      <c r="N42" s="122">
        <v>765314.76</v>
      </c>
      <c r="O42" s="122"/>
      <c r="P42" s="122"/>
      <c r="Q42" s="122">
        <f t="shared" si="18"/>
        <v>765314.76</v>
      </c>
      <c r="R42" s="122"/>
      <c r="S42" s="122">
        <f t="shared" si="19"/>
        <v>137706.29999999993</v>
      </c>
    </row>
    <row r="43" spans="1:19" ht="42" customHeight="1">
      <c r="A43" s="298" t="s">
        <v>99</v>
      </c>
      <c r="B43" s="365" t="s">
        <v>100</v>
      </c>
      <c r="C43" s="365"/>
      <c r="D43" s="116"/>
      <c r="E43" s="116">
        <v>0</v>
      </c>
      <c r="F43" s="122">
        <f t="shared" si="16"/>
        <v>0</v>
      </c>
      <c r="G43" s="122">
        <v>0</v>
      </c>
      <c r="H43" s="122"/>
      <c r="I43" s="122"/>
      <c r="J43" s="122">
        <v>0</v>
      </c>
      <c r="K43" s="122">
        <v>0</v>
      </c>
      <c r="L43" s="122"/>
      <c r="M43" s="122">
        <f t="shared" si="17"/>
        <v>0</v>
      </c>
      <c r="N43" s="122">
        <v>0</v>
      </c>
      <c r="O43" s="122"/>
      <c r="P43" s="122"/>
      <c r="Q43" s="122">
        <f t="shared" si="18"/>
        <v>0</v>
      </c>
      <c r="R43" s="122"/>
      <c r="S43" s="122">
        <f t="shared" si="19"/>
        <v>0</v>
      </c>
    </row>
    <row r="44" spans="1:19">
      <c r="A44" s="98"/>
      <c r="B44" s="98"/>
      <c r="C44" s="98"/>
      <c r="D44" s="98"/>
      <c r="E44" s="98"/>
      <c r="F44" s="98"/>
      <c r="G44" s="98"/>
      <c r="H44" s="98"/>
      <c r="I44" s="98"/>
      <c r="J44" s="98"/>
      <c r="K44" s="98"/>
      <c r="L44" s="98"/>
      <c r="M44" s="98"/>
      <c r="N44" s="98"/>
      <c r="O44" s="98"/>
      <c r="P44" s="98"/>
      <c r="Q44" s="98"/>
      <c r="R44" s="98"/>
      <c r="S44" s="98"/>
    </row>
    <row r="45" spans="1:19" ht="15.6">
      <c r="A45" s="123" t="s">
        <v>36</v>
      </c>
      <c r="B45" s="124"/>
      <c r="C45" s="124"/>
      <c r="D45" s="124"/>
      <c r="E45" s="125"/>
      <c r="F45" s="126"/>
      <c r="G45" s="126"/>
      <c r="H45" s="127"/>
      <c r="I45" s="127"/>
      <c r="J45" s="127"/>
      <c r="K45" s="127"/>
      <c r="L45" s="127"/>
      <c r="M45" s="127"/>
      <c r="N45" s="127"/>
      <c r="O45" s="127"/>
      <c r="P45" s="127"/>
      <c r="Q45" s="124" t="s">
        <v>140</v>
      </c>
      <c r="R45" s="98"/>
      <c r="S45" s="98"/>
    </row>
    <row r="46" spans="1:19" ht="15.6">
      <c r="A46" s="123"/>
      <c r="B46" s="124"/>
      <c r="C46" s="124"/>
      <c r="D46" s="124"/>
      <c r="E46" s="124"/>
      <c r="F46" s="124"/>
      <c r="G46" s="124"/>
      <c r="H46" s="124"/>
      <c r="I46" s="124" t="s">
        <v>141</v>
      </c>
      <c r="J46" s="124"/>
      <c r="K46" s="124"/>
      <c r="L46" s="124"/>
      <c r="M46" s="124"/>
      <c r="N46" s="124"/>
      <c r="O46" s="124"/>
      <c r="P46" s="124"/>
      <c r="Q46" s="124"/>
      <c r="R46" s="98"/>
      <c r="S46" s="98"/>
    </row>
    <row r="47" spans="1:19" ht="15.6">
      <c r="A47" s="128"/>
      <c r="B47" s="124"/>
      <c r="C47" s="124"/>
      <c r="D47" s="124"/>
      <c r="E47" s="124"/>
      <c r="F47" s="124"/>
      <c r="G47" s="124"/>
      <c r="H47" s="124"/>
      <c r="I47" s="124"/>
      <c r="J47" s="124"/>
      <c r="K47" s="124"/>
      <c r="L47" s="124"/>
      <c r="M47" s="124"/>
      <c r="N47" s="124"/>
      <c r="O47" s="124"/>
      <c r="P47" s="124"/>
      <c r="Q47" s="124"/>
      <c r="R47" s="98"/>
      <c r="S47" s="98"/>
    </row>
    <row r="48" spans="1:19" ht="15.6">
      <c r="A48" s="123" t="s">
        <v>142</v>
      </c>
      <c r="B48" s="124"/>
      <c r="C48" s="124"/>
      <c r="D48" s="124"/>
      <c r="E48" s="124"/>
      <c r="F48" s="124"/>
      <c r="G48" s="124"/>
      <c r="H48" s="124"/>
      <c r="I48" s="124"/>
      <c r="J48" s="124"/>
      <c r="K48" s="124"/>
      <c r="L48" s="124"/>
      <c r="M48" s="124"/>
      <c r="N48" s="124"/>
      <c r="O48" s="124"/>
      <c r="P48" s="124"/>
      <c r="Q48" s="124" t="s">
        <v>38</v>
      </c>
      <c r="R48" s="98"/>
      <c r="S48" s="98"/>
    </row>
    <row r="49" spans="1:19" ht="15.6">
      <c r="A49" s="123"/>
      <c r="B49" s="124"/>
      <c r="C49" s="124"/>
      <c r="D49" s="124"/>
      <c r="E49" s="124"/>
      <c r="F49" s="124"/>
      <c r="G49" s="124"/>
      <c r="H49" s="124"/>
      <c r="I49" s="124" t="s">
        <v>141</v>
      </c>
      <c r="J49" s="124"/>
      <c r="K49" s="124"/>
      <c r="L49" s="124"/>
      <c r="M49" s="124"/>
      <c r="N49" s="124"/>
      <c r="O49" s="124"/>
      <c r="P49" s="124"/>
      <c r="Q49" s="124"/>
      <c r="R49" s="98"/>
      <c r="S49" s="98"/>
    </row>
    <row r="50" spans="1:19">
      <c r="A50" s="98"/>
      <c r="B50" s="98"/>
      <c r="C50" s="129"/>
      <c r="D50" s="130"/>
      <c r="E50" s="130"/>
      <c r="F50" s="131"/>
      <c r="G50" s="132"/>
      <c r="H50" s="359"/>
      <c r="I50" s="360"/>
      <c r="J50" s="130"/>
      <c r="K50" s="130"/>
      <c r="L50" s="130"/>
      <c r="M50" s="130"/>
      <c r="N50" s="130"/>
      <c r="O50" s="98"/>
      <c r="P50" s="98"/>
      <c r="Q50" s="98"/>
      <c r="R50" s="98"/>
      <c r="S50" s="98"/>
    </row>
  </sheetData>
  <mergeCells count="45">
    <mergeCell ref="N1:S1"/>
    <mergeCell ref="N2:S2"/>
    <mergeCell ref="N4:S4"/>
    <mergeCell ref="F7:N7"/>
    <mergeCell ref="F8:N8"/>
    <mergeCell ref="A21:C21"/>
    <mergeCell ref="B22:C22"/>
    <mergeCell ref="B23:C23"/>
    <mergeCell ref="A10:S10"/>
    <mergeCell ref="E12:N12"/>
    <mergeCell ref="G14:H14"/>
    <mergeCell ref="A17:C17"/>
    <mergeCell ref="B20:C20"/>
    <mergeCell ref="A18:C18"/>
    <mergeCell ref="D18:E18"/>
    <mergeCell ref="F18:F19"/>
    <mergeCell ref="G18:I18"/>
    <mergeCell ref="M18:M19"/>
    <mergeCell ref="N18:P18"/>
    <mergeCell ref="Q18:Q19"/>
    <mergeCell ref="R18:S18"/>
    <mergeCell ref="B19:C19"/>
    <mergeCell ref="J18:J19"/>
    <mergeCell ref="K18:L18"/>
    <mergeCell ref="B38:C38"/>
    <mergeCell ref="B27:C27"/>
    <mergeCell ref="B28:C28"/>
    <mergeCell ref="B29:C29"/>
    <mergeCell ref="B33:C33"/>
    <mergeCell ref="B34:C34"/>
    <mergeCell ref="B35:C35"/>
    <mergeCell ref="B36:C36"/>
    <mergeCell ref="B37:C37"/>
    <mergeCell ref="B30:C30"/>
    <mergeCell ref="B31:C31"/>
    <mergeCell ref="B32:C32"/>
    <mergeCell ref="B24:C24"/>
    <mergeCell ref="B25:C25"/>
    <mergeCell ref="B26:C26"/>
    <mergeCell ref="H50:I50"/>
    <mergeCell ref="B39:C39"/>
    <mergeCell ref="B40:C40"/>
    <mergeCell ref="B41:C41"/>
    <mergeCell ref="B42:C42"/>
    <mergeCell ref="B43:C43"/>
  </mergeCells>
  <pageMargins left="0.70866141732283472" right="0.70866141732283472" top="0.74803149606299213" bottom="0.74803149606299213" header="0.31496062992125984" footer="0.31496062992125984"/>
  <pageSetup paperSize="8" scale="4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9D249-8B90-439A-B8E1-9AA5A484CDBD}">
  <sheetPr>
    <pageSetUpPr fitToPage="1"/>
  </sheetPr>
  <dimension ref="A1:L38"/>
  <sheetViews>
    <sheetView workbookViewId="0">
      <selection activeCell="E22" sqref="E22"/>
    </sheetView>
  </sheetViews>
  <sheetFormatPr defaultColWidth="9" defaultRowHeight="14.4"/>
  <cols>
    <col min="1" max="1" width="15" style="58" customWidth="1"/>
    <col min="2" max="2" width="9" style="58"/>
    <col min="3" max="3" width="43.44140625" style="58" customWidth="1"/>
    <col min="4" max="4" width="17.6640625" style="58" customWidth="1"/>
    <col min="5" max="5" width="17" style="58" customWidth="1"/>
    <col min="6" max="6" width="14" style="58" customWidth="1"/>
    <col min="7" max="7" width="12.6640625" style="58" customWidth="1"/>
    <col min="8" max="8" width="18.109375" style="58" customWidth="1"/>
    <col min="9" max="9" width="18.44140625" style="58" customWidth="1"/>
    <col min="10" max="10" width="10.109375" style="58" customWidth="1"/>
    <col min="11" max="16384" width="9" style="58"/>
  </cols>
  <sheetData>
    <row r="1" spans="1:12" ht="15.6">
      <c r="A1" s="57"/>
      <c r="B1" s="57"/>
      <c r="C1" s="57"/>
      <c r="D1" s="57"/>
      <c r="E1" s="57"/>
      <c r="F1" s="57"/>
      <c r="G1" s="57"/>
      <c r="H1" s="133" t="s">
        <v>103</v>
      </c>
      <c r="I1" s="57"/>
      <c r="J1" s="57"/>
    </row>
    <row r="2" spans="1:12" ht="15.6">
      <c r="A2" s="57"/>
      <c r="B2" s="57"/>
      <c r="C2" s="57"/>
      <c r="D2" s="57"/>
      <c r="E2" s="57"/>
      <c r="F2" s="57"/>
      <c r="G2" s="57"/>
      <c r="H2" s="133" t="s">
        <v>40</v>
      </c>
      <c r="I2" s="57"/>
      <c r="J2" s="57"/>
    </row>
    <row r="3" spans="1:12" ht="15.6">
      <c r="A3" s="57"/>
      <c r="B3" s="57"/>
      <c r="C3" s="57"/>
      <c r="D3" s="57"/>
      <c r="E3" s="57"/>
      <c r="F3" s="57"/>
      <c r="G3" s="57"/>
      <c r="H3" s="405" t="s">
        <v>104</v>
      </c>
      <c r="I3" s="406"/>
      <c r="J3" s="406"/>
    </row>
    <row r="4" spans="1:12" ht="15.6">
      <c r="A4" s="57"/>
      <c r="B4" s="57"/>
      <c r="C4" s="57"/>
      <c r="D4" s="57"/>
      <c r="E4" s="57"/>
      <c r="F4" s="57"/>
      <c r="G4" s="57"/>
      <c r="H4" s="133" t="s">
        <v>105</v>
      </c>
      <c r="I4" s="57"/>
      <c r="J4" s="57"/>
    </row>
    <row r="5" spans="1:12" ht="15.6">
      <c r="A5" s="57"/>
      <c r="B5" s="57"/>
      <c r="C5" s="57"/>
      <c r="D5" s="57"/>
      <c r="E5" s="57"/>
      <c r="F5" s="133"/>
      <c r="G5" s="133"/>
      <c r="H5" s="133"/>
      <c r="I5" s="133"/>
      <c r="J5" s="133"/>
    </row>
    <row r="6" spans="1:12" ht="18">
      <c r="A6" s="344" t="s">
        <v>5</v>
      </c>
      <c r="B6" s="344"/>
      <c r="C6" s="344"/>
      <c r="D6" s="344"/>
      <c r="E6" s="344"/>
      <c r="F6" s="344"/>
      <c r="G6" s="344"/>
      <c r="H6" s="344"/>
      <c r="I6" s="344"/>
      <c r="J6" s="344"/>
      <c r="K6" s="3"/>
      <c r="L6" s="3"/>
    </row>
    <row r="7" spans="1:12" ht="15.6">
      <c r="A7" s="411" t="s">
        <v>427</v>
      </c>
      <c r="B7" s="411"/>
      <c r="C7" s="411"/>
      <c r="D7" s="411"/>
      <c r="E7" s="411"/>
      <c r="F7" s="411"/>
      <c r="G7" s="411"/>
      <c r="H7" s="411"/>
      <c r="I7" s="411"/>
      <c r="J7" s="411"/>
    </row>
    <row r="8" spans="1:12" ht="15.6">
      <c r="A8" s="57"/>
      <c r="B8" s="57"/>
      <c r="C8" s="57"/>
      <c r="D8" s="57"/>
      <c r="E8" s="57"/>
      <c r="F8" s="57"/>
      <c r="G8" s="57"/>
      <c r="H8" s="57"/>
      <c r="I8" s="57"/>
      <c r="J8" s="57"/>
    </row>
    <row r="9" spans="1:12" ht="34.950000000000003" customHeight="1">
      <c r="A9" s="407" t="s">
        <v>417</v>
      </c>
      <c r="B9" s="407"/>
      <c r="C9" s="407"/>
      <c r="D9" s="407"/>
      <c r="E9" s="407"/>
      <c r="F9" s="407"/>
      <c r="G9" s="407"/>
      <c r="H9" s="407"/>
      <c r="I9" s="407"/>
      <c r="J9" s="407"/>
    </row>
    <row r="10" spans="1:12" ht="18">
      <c r="A10" s="63"/>
      <c r="B10" s="63"/>
      <c r="C10" s="134"/>
      <c r="D10" s="135" t="s">
        <v>438</v>
      </c>
      <c r="E10" s="133" t="s">
        <v>106</v>
      </c>
      <c r="F10" s="134"/>
      <c r="G10" s="57"/>
      <c r="H10" s="57"/>
      <c r="I10" s="57"/>
      <c r="J10" s="57"/>
    </row>
    <row r="11" spans="1:12" ht="18">
      <c r="A11" s="63"/>
      <c r="B11" s="63"/>
      <c r="C11" s="134"/>
      <c r="D11" s="135"/>
      <c r="E11" s="133"/>
      <c r="F11" s="134"/>
      <c r="G11" s="57"/>
      <c r="H11" s="57"/>
      <c r="I11" s="57"/>
      <c r="J11" s="57"/>
    </row>
    <row r="12" spans="1:12" ht="18">
      <c r="A12" s="63"/>
      <c r="B12" s="63"/>
      <c r="C12" s="136"/>
      <c r="D12" s="412" t="s">
        <v>102</v>
      </c>
      <c r="E12" s="412"/>
      <c r="F12" s="136"/>
      <c r="G12" s="57"/>
      <c r="H12" s="57"/>
      <c r="I12" s="57"/>
      <c r="J12" s="57"/>
    </row>
    <row r="13" spans="1:12" ht="15.6">
      <c r="A13" s="408"/>
      <c r="B13" s="408"/>
      <c r="C13" s="408"/>
      <c r="D13" s="57"/>
      <c r="E13" s="57"/>
      <c r="F13" s="57"/>
      <c r="G13" s="57"/>
      <c r="H13" s="57"/>
      <c r="I13" s="57"/>
      <c r="J13" s="57"/>
    </row>
    <row r="14" spans="1:12" ht="15.6">
      <c r="A14" s="403" t="s">
        <v>407</v>
      </c>
      <c r="B14" s="403"/>
      <c r="C14" s="403"/>
      <c r="D14" s="57"/>
      <c r="E14" s="57"/>
      <c r="F14" s="57"/>
      <c r="G14" s="57"/>
      <c r="H14" s="57"/>
      <c r="I14" s="137" t="s">
        <v>7</v>
      </c>
      <c r="J14" s="57"/>
    </row>
    <row r="15" spans="1:12" ht="15.6">
      <c r="A15" s="404" t="s">
        <v>107</v>
      </c>
      <c r="B15" s="404"/>
      <c r="C15" s="404"/>
      <c r="D15" s="404" t="s">
        <v>408</v>
      </c>
      <c r="E15" s="404" t="s">
        <v>47</v>
      </c>
      <c r="F15" s="404"/>
      <c r="G15" s="404"/>
      <c r="H15" s="404" t="s">
        <v>48</v>
      </c>
      <c r="I15" s="409" t="s">
        <v>108</v>
      </c>
      <c r="J15" s="410"/>
    </row>
    <row r="16" spans="1:12" ht="46.8">
      <c r="A16" s="138" t="s">
        <v>12</v>
      </c>
      <c r="B16" s="404" t="s">
        <v>52</v>
      </c>
      <c r="C16" s="404"/>
      <c r="D16" s="404"/>
      <c r="E16" s="138" t="s">
        <v>55</v>
      </c>
      <c r="F16" s="138" t="s">
        <v>56</v>
      </c>
      <c r="G16" s="138" t="s">
        <v>57</v>
      </c>
      <c r="H16" s="404"/>
      <c r="I16" s="139" t="s">
        <v>109</v>
      </c>
      <c r="J16" s="139" t="s">
        <v>110</v>
      </c>
    </row>
    <row r="17" spans="1:10" ht="15" thickBot="1">
      <c r="A17" s="140">
        <v>1</v>
      </c>
      <c r="B17" s="396">
        <v>2</v>
      </c>
      <c r="C17" s="397"/>
      <c r="D17" s="140">
        <v>3</v>
      </c>
      <c r="E17" s="140">
        <v>4</v>
      </c>
      <c r="F17" s="140">
        <v>5</v>
      </c>
      <c r="G17" s="140">
        <v>6</v>
      </c>
      <c r="H17" s="140">
        <v>7</v>
      </c>
      <c r="I17" s="140">
        <v>8</v>
      </c>
      <c r="J17" s="140">
        <v>9</v>
      </c>
    </row>
    <row r="18" spans="1:10" ht="16.2" thickBot="1">
      <c r="A18" s="398" t="s">
        <v>61</v>
      </c>
      <c r="B18" s="399"/>
      <c r="C18" s="399"/>
      <c r="D18" s="141">
        <f>D19+D25+D32</f>
        <v>129747375</v>
      </c>
      <c r="E18" s="141">
        <f>E19+E25+E32</f>
        <v>129747375</v>
      </c>
      <c r="F18" s="141">
        <f t="shared" ref="F18:I18" si="0">F19+F25+F32</f>
        <v>0</v>
      </c>
      <c r="G18" s="141">
        <f t="shared" si="0"/>
        <v>0</v>
      </c>
      <c r="H18" s="141">
        <f t="shared" si="0"/>
        <v>124604062.66</v>
      </c>
      <c r="I18" s="141">
        <f t="shared" si="0"/>
        <v>-5143312.3400000101</v>
      </c>
      <c r="J18" s="301">
        <f>SUM(H18/D18*100)</f>
        <v>96.035902583770962</v>
      </c>
    </row>
    <row r="19" spans="1:10" ht="47.4" customHeight="1">
      <c r="A19" s="142" t="s">
        <v>111</v>
      </c>
      <c r="B19" s="394" t="s">
        <v>112</v>
      </c>
      <c r="C19" s="394"/>
      <c r="D19" s="143">
        <f>SUM(D20+D21+D22+D23+D24)</f>
        <v>29239149</v>
      </c>
      <c r="E19" s="143">
        <f t="shared" ref="E19:H19" si="1">SUM(E20+E21+E22+E23+E24)</f>
        <v>29239149</v>
      </c>
      <c r="F19" s="143">
        <f t="shared" si="1"/>
        <v>0</v>
      </c>
      <c r="G19" s="143">
        <f t="shared" si="1"/>
        <v>0</v>
      </c>
      <c r="H19" s="143">
        <f t="shared" si="1"/>
        <v>28405709.189999998</v>
      </c>
      <c r="I19" s="143">
        <f>SUM(H19-D19)</f>
        <v>-833439.81000000238</v>
      </c>
      <c r="J19" s="144">
        <f>SUM(H19/D19*100)</f>
        <v>97.149575693875349</v>
      </c>
    </row>
    <row r="20" spans="1:10" ht="45" customHeight="1">
      <c r="A20" s="142" t="s">
        <v>113</v>
      </c>
      <c r="B20" s="394" t="s">
        <v>114</v>
      </c>
      <c r="C20" s="395"/>
      <c r="D20" s="146">
        <f>SUM(E20:G20)</f>
        <v>24640700</v>
      </c>
      <c r="E20" s="146">
        <v>24640700</v>
      </c>
      <c r="F20" s="146"/>
      <c r="G20" s="146"/>
      <c r="H20" s="146">
        <v>23801878.25</v>
      </c>
      <c r="I20" s="143">
        <f>SUM(H20-D20)</f>
        <v>-838821.75</v>
      </c>
      <c r="J20" s="144">
        <f>SUM(H20/D20*100)</f>
        <v>96.595787660253166</v>
      </c>
    </row>
    <row r="21" spans="1:10" ht="43.5" customHeight="1">
      <c r="A21" s="142" t="s">
        <v>115</v>
      </c>
      <c r="B21" s="394" t="s">
        <v>116</v>
      </c>
      <c r="C21" s="395"/>
      <c r="D21" s="146">
        <f t="shared" ref="D21:D27" si="2">SUM(E21:G21)</f>
        <v>2316849</v>
      </c>
      <c r="E21" s="146">
        <v>2316849</v>
      </c>
      <c r="F21" s="146"/>
      <c r="G21" s="146"/>
      <c r="H21" s="146">
        <v>2322468.7599999998</v>
      </c>
      <c r="I21" s="143">
        <f t="shared" ref="I21:I26" si="3">SUM(H21-D21)</f>
        <v>5619.7599999997765</v>
      </c>
      <c r="J21" s="144">
        <f t="shared" ref="J21:J27" si="4">SUM(H21/D21*100)</f>
        <v>100.24256047761419</v>
      </c>
    </row>
    <row r="22" spans="1:10" ht="32.4" customHeight="1">
      <c r="A22" s="142" t="s">
        <v>117</v>
      </c>
      <c r="B22" s="394" t="s">
        <v>118</v>
      </c>
      <c r="C22" s="395"/>
      <c r="D22" s="146">
        <f t="shared" si="2"/>
        <v>1985900</v>
      </c>
      <c r="E22" s="146">
        <v>1985900</v>
      </c>
      <c r="F22" s="146"/>
      <c r="G22" s="146"/>
      <c r="H22" s="146">
        <v>1985831.52</v>
      </c>
      <c r="I22" s="143">
        <f t="shared" si="3"/>
        <v>-68.479999999981374</v>
      </c>
      <c r="J22" s="144">
        <f t="shared" si="4"/>
        <v>99.996551689410339</v>
      </c>
    </row>
    <row r="23" spans="1:10" ht="28.35" customHeight="1">
      <c r="A23" s="142" t="s">
        <v>119</v>
      </c>
      <c r="B23" s="394" t="s">
        <v>120</v>
      </c>
      <c r="C23" s="395"/>
      <c r="D23" s="146">
        <f t="shared" si="2"/>
        <v>245400</v>
      </c>
      <c r="E23" s="146">
        <v>245400</v>
      </c>
      <c r="F23" s="146"/>
      <c r="G23" s="146"/>
      <c r="H23" s="146">
        <v>245320.62</v>
      </c>
      <c r="I23" s="143">
        <f t="shared" si="3"/>
        <v>-79.380000000004657</v>
      </c>
      <c r="J23" s="144">
        <f t="shared" si="4"/>
        <v>99.967652811735945</v>
      </c>
    </row>
    <row r="24" spans="1:10" ht="31.95" customHeight="1">
      <c r="A24" s="142" t="s">
        <v>121</v>
      </c>
      <c r="B24" s="394" t="s">
        <v>122</v>
      </c>
      <c r="C24" s="395"/>
      <c r="D24" s="146">
        <f t="shared" si="2"/>
        <v>50300</v>
      </c>
      <c r="E24" s="146">
        <v>50300</v>
      </c>
      <c r="F24" s="146"/>
      <c r="G24" s="146"/>
      <c r="H24" s="146">
        <v>50210.04</v>
      </c>
      <c r="I24" s="143">
        <f t="shared" si="3"/>
        <v>-89.959999999999127</v>
      </c>
      <c r="J24" s="144">
        <f t="shared" si="4"/>
        <v>99.821153081510943</v>
      </c>
    </row>
    <row r="25" spans="1:10" ht="48" customHeight="1">
      <c r="A25" s="147" t="s">
        <v>123</v>
      </c>
      <c r="B25" s="400" t="s">
        <v>124</v>
      </c>
      <c r="C25" s="400"/>
      <c r="D25" s="146">
        <f t="shared" si="2"/>
        <v>94468922</v>
      </c>
      <c r="E25" s="146">
        <f>E26+E27</f>
        <v>94468922</v>
      </c>
      <c r="F25" s="145">
        <f>F26+F27</f>
        <v>0</v>
      </c>
      <c r="G25" s="145">
        <f>G26+G27</f>
        <v>0</v>
      </c>
      <c r="H25" s="146">
        <f>H26+H27</f>
        <v>90439959.429999992</v>
      </c>
      <c r="I25" s="143">
        <f t="shared" si="3"/>
        <v>-4028962.5700000077</v>
      </c>
      <c r="J25" s="144">
        <f>SUM(H25/D25*100)</f>
        <v>95.735144971803521</v>
      </c>
    </row>
    <row r="26" spans="1:10" ht="15.6">
      <c r="A26" s="142" t="s">
        <v>125</v>
      </c>
      <c r="B26" s="401" t="s">
        <v>126</v>
      </c>
      <c r="C26" s="402"/>
      <c r="D26" s="146">
        <f t="shared" si="2"/>
        <v>17089611</v>
      </c>
      <c r="E26" s="146">
        <v>17089611</v>
      </c>
      <c r="F26" s="146"/>
      <c r="G26" s="146"/>
      <c r="H26" s="146">
        <v>16596098.189999999</v>
      </c>
      <c r="I26" s="143">
        <f t="shared" si="3"/>
        <v>-493512.81000000052</v>
      </c>
      <c r="J26" s="144">
        <f t="shared" si="4"/>
        <v>97.112205713752047</v>
      </c>
    </row>
    <row r="27" spans="1:10" ht="46.5" customHeight="1">
      <c r="A27" s="147" t="s">
        <v>127</v>
      </c>
      <c r="B27" s="394" t="s">
        <v>128</v>
      </c>
      <c r="C27" s="395"/>
      <c r="D27" s="146">
        <f t="shared" si="2"/>
        <v>77379311</v>
      </c>
      <c r="E27" s="146">
        <v>77379311</v>
      </c>
      <c r="F27" s="146"/>
      <c r="G27" s="146"/>
      <c r="H27" s="146">
        <f>H28+H29</f>
        <v>73843861.239999995</v>
      </c>
      <c r="I27" s="143">
        <f t="shared" ref="I27" si="5">SUM(H27-D27)</f>
        <v>-3535449.7600000054</v>
      </c>
      <c r="J27" s="144">
        <f t="shared" si="4"/>
        <v>95.431014163462891</v>
      </c>
    </row>
    <row r="28" spans="1:10" ht="36.75" customHeight="1">
      <c r="A28" s="142" t="s">
        <v>129</v>
      </c>
      <c r="B28" s="394" t="s">
        <v>130</v>
      </c>
      <c r="C28" s="395"/>
      <c r="D28" s="148" t="s">
        <v>131</v>
      </c>
      <c r="E28" s="148" t="s">
        <v>131</v>
      </c>
      <c r="F28" s="148" t="s">
        <v>131</v>
      </c>
      <c r="G28" s="148" t="s">
        <v>131</v>
      </c>
      <c r="H28" s="146">
        <v>28042319.59</v>
      </c>
      <c r="I28" s="149" t="s">
        <v>131</v>
      </c>
      <c r="J28" s="150" t="s">
        <v>131</v>
      </c>
    </row>
    <row r="29" spans="1:10" ht="31.5" customHeight="1">
      <c r="A29" s="142" t="s">
        <v>132</v>
      </c>
      <c r="B29" s="401" t="s">
        <v>133</v>
      </c>
      <c r="C29" s="402"/>
      <c r="D29" s="148" t="s">
        <v>131</v>
      </c>
      <c r="E29" s="148" t="s">
        <v>131</v>
      </c>
      <c r="F29" s="148" t="s">
        <v>131</v>
      </c>
      <c r="G29" s="148" t="s">
        <v>131</v>
      </c>
      <c r="H29" s="146">
        <v>45801541.649999999</v>
      </c>
      <c r="I29" s="149" t="s">
        <v>131</v>
      </c>
      <c r="J29" s="150" t="s">
        <v>131</v>
      </c>
    </row>
    <row r="30" spans="1:10" ht="36.75" customHeight="1">
      <c r="A30" s="151" t="s">
        <v>134</v>
      </c>
      <c r="B30" s="394" t="s">
        <v>135</v>
      </c>
      <c r="C30" s="395"/>
      <c r="D30" s="148" t="s">
        <v>131</v>
      </c>
      <c r="E30" s="148" t="s">
        <v>131</v>
      </c>
      <c r="F30" s="148" t="s">
        <v>131</v>
      </c>
      <c r="G30" s="148" t="s">
        <v>131</v>
      </c>
      <c r="H30" s="146">
        <v>3406877.7</v>
      </c>
      <c r="I30" s="149" t="s">
        <v>131</v>
      </c>
      <c r="J30" s="149" t="s">
        <v>131</v>
      </c>
    </row>
    <row r="31" spans="1:10" ht="37.5" customHeight="1">
      <c r="A31" s="151" t="s">
        <v>136</v>
      </c>
      <c r="B31" s="394" t="s">
        <v>137</v>
      </c>
      <c r="C31" s="395"/>
      <c r="D31" s="148" t="s">
        <v>131</v>
      </c>
      <c r="E31" s="148" t="s">
        <v>131</v>
      </c>
      <c r="F31" s="148" t="s">
        <v>131</v>
      </c>
      <c r="G31" s="148" t="s">
        <v>131</v>
      </c>
      <c r="H31" s="146">
        <v>876.32</v>
      </c>
      <c r="I31" s="149" t="s">
        <v>131</v>
      </c>
      <c r="J31" s="149" t="s">
        <v>131</v>
      </c>
    </row>
    <row r="32" spans="1:10" ht="15.6">
      <c r="A32" s="151" t="s">
        <v>138</v>
      </c>
      <c r="B32" s="394" t="s">
        <v>139</v>
      </c>
      <c r="C32" s="394"/>
      <c r="D32" s="146">
        <f t="shared" ref="D32" si="6">SUM(E32:G32)</f>
        <v>6039304</v>
      </c>
      <c r="E32" s="146">
        <v>6039304</v>
      </c>
      <c r="F32" s="146"/>
      <c r="G32" s="146"/>
      <c r="H32" s="146">
        <v>5758394.04</v>
      </c>
      <c r="I32" s="143">
        <f t="shared" ref="I32" si="7">SUM(H32-D32)</f>
        <v>-280909.95999999996</v>
      </c>
      <c r="J32" s="144">
        <f t="shared" ref="J32" si="8">SUM(H32/D32*100)</f>
        <v>95.348636862790812</v>
      </c>
    </row>
    <row r="33" spans="1:10" ht="15.6">
      <c r="A33" s="152"/>
      <c r="B33" s="153"/>
      <c r="C33" s="153"/>
      <c r="D33" s="154"/>
      <c r="E33" s="154"/>
      <c r="F33" s="154"/>
      <c r="G33" s="154"/>
      <c r="H33" s="154"/>
      <c r="I33" s="154"/>
      <c r="J33" s="154"/>
    </row>
    <row r="34" spans="1:10" ht="15.6">
      <c r="A34" s="341" t="s">
        <v>36</v>
      </c>
      <c r="B34" s="341"/>
      <c r="C34" s="4"/>
      <c r="D34" s="4"/>
      <c r="E34" s="4"/>
      <c r="F34" s="5"/>
      <c r="G34" s="95"/>
      <c r="H34" s="4" t="s">
        <v>37</v>
      </c>
      <c r="I34" s="155"/>
      <c r="J34" s="155"/>
    </row>
    <row r="35" spans="1:10" ht="15.6">
      <c r="A35" s="6"/>
      <c r="B35" s="4"/>
      <c r="C35" s="5"/>
      <c r="D35" s="4" t="s">
        <v>141</v>
      </c>
      <c r="E35" s="4"/>
      <c r="F35" s="5"/>
      <c r="G35" s="96"/>
      <c r="H35" s="5"/>
    </row>
    <row r="36" spans="1:10" ht="15.6">
      <c r="A36" s="6"/>
      <c r="B36" s="4"/>
      <c r="C36" s="5"/>
      <c r="D36" s="5"/>
      <c r="E36" s="5"/>
      <c r="F36" s="5"/>
      <c r="G36" s="96"/>
      <c r="H36" s="5"/>
    </row>
    <row r="37" spans="1:10" ht="15.6">
      <c r="A37" s="4" t="s">
        <v>142</v>
      </c>
      <c r="B37" s="4"/>
      <c r="C37" s="5"/>
      <c r="D37" s="4"/>
      <c r="E37" s="4"/>
      <c r="F37" s="5"/>
      <c r="G37" s="96"/>
      <c r="H37" s="4" t="s">
        <v>38</v>
      </c>
    </row>
    <row r="38" spans="1:10" ht="15.6">
      <c r="A38" s="6"/>
      <c r="B38" s="4"/>
      <c r="C38" s="5"/>
      <c r="D38" s="4" t="s">
        <v>141</v>
      </c>
      <c r="E38" s="4"/>
      <c r="F38" s="5"/>
      <c r="G38" s="5"/>
      <c r="H38" s="5"/>
    </row>
  </sheetData>
  <mergeCells count="30">
    <mergeCell ref="A14:C14"/>
    <mergeCell ref="A15:C15"/>
    <mergeCell ref="H3:J3"/>
    <mergeCell ref="A9:J9"/>
    <mergeCell ref="A13:C13"/>
    <mergeCell ref="D15:D16"/>
    <mergeCell ref="E15:G15"/>
    <mergeCell ref="H15:H16"/>
    <mergeCell ref="I15:J15"/>
    <mergeCell ref="B16:C16"/>
    <mergeCell ref="A7:J7"/>
    <mergeCell ref="D12:E12"/>
    <mergeCell ref="A6:J6"/>
    <mergeCell ref="A34:B34"/>
    <mergeCell ref="B29:C29"/>
    <mergeCell ref="B30:C30"/>
    <mergeCell ref="B31:C31"/>
    <mergeCell ref="B32:C32"/>
    <mergeCell ref="B28:C28"/>
    <mergeCell ref="B17:C17"/>
    <mergeCell ref="A18:C18"/>
    <mergeCell ref="B19:C19"/>
    <mergeCell ref="B23:C23"/>
    <mergeCell ref="B24:C24"/>
    <mergeCell ref="B25:C25"/>
    <mergeCell ref="B26:C26"/>
    <mergeCell ref="B27:C27"/>
    <mergeCell ref="B20:C20"/>
    <mergeCell ref="B21:C21"/>
    <mergeCell ref="B22:C22"/>
  </mergeCells>
  <pageMargins left="0.70866141732283472" right="0.70866141732283472" top="0.74803149606299213" bottom="0.74803149606299213" header="0.31496062992125984" footer="0.31496062992125984"/>
  <pageSetup paperSize="9" scale="5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C8A4B-D19F-4EA6-AB24-3DAAFE968D31}">
  <sheetPr>
    <pageSetUpPr fitToPage="1"/>
  </sheetPr>
  <dimension ref="A1:S372"/>
  <sheetViews>
    <sheetView tabSelected="1" topLeftCell="A22" zoomScaleNormal="100" workbookViewId="0">
      <selection activeCell="L154" sqref="L154"/>
    </sheetView>
  </sheetViews>
  <sheetFormatPr defaultColWidth="9.109375" defaultRowHeight="13.8"/>
  <cols>
    <col min="1" max="4" width="2" style="28" customWidth="1"/>
    <col min="5" max="5" width="2.109375" style="28" customWidth="1"/>
    <col min="6" max="6" width="5" style="156" customWidth="1"/>
    <col min="7" max="7" width="34.33203125" style="28" customWidth="1"/>
    <col min="8" max="8" width="4.6640625" style="28" customWidth="1"/>
    <col min="9" max="12" width="11.6640625" style="28" customWidth="1"/>
    <col min="13" max="13" width="0.109375" style="28" hidden="1" customWidth="1"/>
    <col min="14" max="14" width="6.109375" style="28" hidden="1" customWidth="1"/>
    <col min="15" max="15" width="8.88671875" style="28" hidden="1" customWidth="1"/>
    <col min="16" max="16" width="29.44140625" style="28" hidden="1" customWidth="1"/>
    <col min="17" max="17" width="11" style="28" customWidth="1"/>
    <col min="18" max="16384" width="9.109375" style="28"/>
  </cols>
  <sheetData>
    <row r="1" spans="1:19" ht="22.5" customHeight="1">
      <c r="G1" s="287"/>
      <c r="H1" s="288"/>
      <c r="I1" s="289"/>
      <c r="J1" s="36" t="s">
        <v>430</v>
      </c>
      <c r="K1" s="157"/>
      <c r="L1" s="157"/>
      <c r="M1" s="158"/>
      <c r="N1" s="36"/>
      <c r="O1" s="36"/>
      <c r="P1" s="36"/>
      <c r="Q1" s="36"/>
    </row>
    <row r="2" spans="1:19" ht="14.25" customHeight="1">
      <c r="H2" s="160"/>
      <c r="I2" s="163"/>
      <c r="J2" s="36" t="s">
        <v>431</v>
      </c>
      <c r="K2" s="290"/>
      <c r="L2" s="291"/>
      <c r="M2" s="158"/>
      <c r="N2" s="36"/>
      <c r="O2" s="36"/>
      <c r="P2" s="36"/>
      <c r="Q2" s="159"/>
    </row>
    <row r="3" spans="1:19" ht="13.5" customHeight="1">
      <c r="H3" s="34"/>
      <c r="I3" s="160"/>
      <c r="J3" s="36" t="s">
        <v>432</v>
      </c>
      <c r="K3" s="161"/>
      <c r="L3" s="161"/>
      <c r="M3" s="158"/>
      <c r="N3" s="36"/>
      <c r="O3" s="36"/>
      <c r="P3" s="36"/>
      <c r="Q3" s="162"/>
    </row>
    <row r="4" spans="1:19" ht="18" customHeight="1">
      <c r="G4" s="164"/>
      <c r="H4" s="165"/>
      <c r="I4" s="165"/>
      <c r="J4" s="166"/>
      <c r="K4" s="166"/>
      <c r="L4" s="167"/>
      <c r="M4" s="158"/>
    </row>
    <row r="5" spans="1:19" ht="38.4" customHeight="1">
      <c r="A5" s="417" t="s">
        <v>354</v>
      </c>
      <c r="B5" s="417"/>
      <c r="C5" s="417"/>
      <c r="D5" s="417"/>
      <c r="E5" s="417"/>
      <c r="F5" s="417"/>
      <c r="G5" s="417"/>
      <c r="H5" s="417"/>
      <c r="I5" s="417"/>
      <c r="J5" s="417"/>
      <c r="K5" s="417"/>
      <c r="L5" s="417"/>
      <c r="M5" s="7"/>
      <c r="N5" s="7"/>
      <c r="O5" s="7"/>
      <c r="P5" s="7"/>
      <c r="Q5" s="7"/>
      <c r="R5" s="7"/>
      <c r="S5" s="7"/>
    </row>
    <row r="6" spans="1:19">
      <c r="A6" s="430" t="s">
        <v>143</v>
      </c>
      <c r="B6" s="431"/>
      <c r="C6" s="431"/>
      <c r="D6" s="431"/>
      <c r="E6" s="431"/>
      <c r="F6" s="431"/>
      <c r="G6" s="431"/>
      <c r="H6" s="431"/>
      <c r="I6" s="431"/>
      <c r="J6" s="431"/>
      <c r="K6" s="431"/>
      <c r="L6" s="431"/>
      <c r="M6" s="158"/>
    </row>
    <row r="7" spans="1:19" ht="15.6">
      <c r="A7" s="418" t="s">
        <v>427</v>
      </c>
      <c r="B7" s="418"/>
      <c r="C7" s="418"/>
      <c r="D7" s="418"/>
      <c r="E7" s="418"/>
      <c r="F7" s="418"/>
      <c r="G7" s="418"/>
      <c r="H7" s="418"/>
      <c r="I7" s="418"/>
      <c r="J7" s="418"/>
      <c r="K7" s="418"/>
      <c r="L7" s="418"/>
      <c r="M7" s="158"/>
    </row>
    <row r="8" spans="1:19" ht="15.6">
      <c r="A8" s="6"/>
      <c r="B8" s="6"/>
      <c r="C8" s="6"/>
      <c r="D8" s="6"/>
      <c r="E8" s="6"/>
      <c r="F8" s="6"/>
      <c r="G8" s="6"/>
      <c r="H8" s="6"/>
      <c r="I8" s="6"/>
      <c r="J8" s="6"/>
      <c r="K8" s="6"/>
      <c r="L8" s="6"/>
      <c r="M8" s="158"/>
    </row>
    <row r="9" spans="1:19" ht="14.25" customHeight="1">
      <c r="A9" s="168"/>
      <c r="B9" s="169"/>
      <c r="C9" s="169"/>
      <c r="D9" s="169"/>
      <c r="E9" s="169"/>
      <c r="F9" s="169"/>
      <c r="G9" s="419" t="s">
        <v>144</v>
      </c>
      <c r="H9" s="419"/>
      <c r="I9" s="419"/>
      <c r="J9" s="419"/>
      <c r="K9" s="419"/>
      <c r="L9" s="169"/>
      <c r="M9" s="158"/>
    </row>
    <row r="10" spans="1:19" ht="16.5" customHeight="1">
      <c r="A10" s="420" t="s">
        <v>418</v>
      </c>
      <c r="B10" s="420"/>
      <c r="C10" s="420"/>
      <c r="D10" s="420"/>
      <c r="E10" s="420"/>
      <c r="F10" s="420"/>
      <c r="G10" s="420"/>
      <c r="H10" s="420"/>
      <c r="I10" s="420"/>
      <c r="J10" s="420"/>
      <c r="K10" s="420"/>
      <c r="L10" s="420"/>
      <c r="M10" s="158"/>
      <c r="P10" s="28" t="s">
        <v>145</v>
      </c>
    </row>
    <row r="11" spans="1:19" ht="12" customHeight="1">
      <c r="G11" s="421" t="s">
        <v>420</v>
      </c>
      <c r="H11" s="421"/>
      <c r="I11" s="421"/>
      <c r="J11" s="421"/>
      <c r="K11" s="421"/>
    </row>
    <row r="12" spans="1:19" ht="12" customHeight="1">
      <c r="G12" s="421" t="s">
        <v>419</v>
      </c>
      <c r="H12" s="421"/>
      <c r="I12" s="421"/>
      <c r="J12" s="421"/>
      <c r="K12" s="421"/>
    </row>
    <row r="13" spans="1:19" ht="18.75" customHeight="1">
      <c r="B13" s="420" t="s">
        <v>146</v>
      </c>
      <c r="C13" s="420"/>
      <c r="D13" s="420"/>
      <c r="E13" s="420"/>
      <c r="F13" s="420"/>
      <c r="G13" s="420"/>
      <c r="H13" s="420"/>
      <c r="I13" s="420"/>
      <c r="J13" s="420"/>
      <c r="K13" s="420"/>
      <c r="L13" s="420"/>
    </row>
    <row r="14" spans="1:19" ht="12" customHeight="1"/>
    <row r="15" spans="1:19" ht="12.75" customHeight="1">
      <c r="G15" s="434" t="s">
        <v>434</v>
      </c>
      <c r="H15" s="434"/>
      <c r="I15" s="434"/>
      <c r="J15" s="434"/>
      <c r="K15" s="434"/>
    </row>
    <row r="16" spans="1:19" ht="11.25" customHeight="1">
      <c r="G16" s="422" t="s">
        <v>414</v>
      </c>
      <c r="H16" s="422"/>
      <c r="I16" s="422"/>
      <c r="J16" s="422"/>
      <c r="K16" s="422"/>
    </row>
    <row r="17" spans="1:13" ht="11.25" customHeight="1">
      <c r="G17" s="36"/>
      <c r="H17" s="36"/>
      <c r="I17" s="36"/>
      <c r="J17" s="36"/>
      <c r="K17" s="36"/>
    </row>
    <row r="18" spans="1:13" ht="26.25" customHeight="1">
      <c r="B18" s="163"/>
      <c r="C18" s="163"/>
      <c r="D18" s="163"/>
      <c r="E18" s="435" t="s">
        <v>433</v>
      </c>
      <c r="F18" s="436"/>
      <c r="G18" s="436"/>
      <c r="H18" s="436"/>
      <c r="I18" s="436"/>
      <c r="J18" s="436"/>
      <c r="K18" s="436"/>
      <c r="L18" s="163"/>
    </row>
    <row r="19" spans="1:13" ht="12" customHeight="1">
      <c r="A19" s="437" t="s">
        <v>147</v>
      </c>
      <c r="B19" s="437"/>
      <c r="C19" s="437"/>
      <c r="D19" s="437"/>
      <c r="E19" s="437"/>
      <c r="F19" s="437"/>
      <c r="G19" s="437"/>
      <c r="H19" s="437"/>
      <c r="I19" s="437"/>
      <c r="J19" s="437"/>
      <c r="K19" s="437"/>
      <c r="L19" s="437"/>
      <c r="M19" s="170"/>
    </row>
    <row r="20" spans="1:13" ht="12" customHeight="1">
      <c r="F20" s="28"/>
      <c r="J20" s="30"/>
      <c r="K20" s="31"/>
      <c r="L20" s="32" t="s">
        <v>148</v>
      </c>
      <c r="M20" s="170"/>
    </row>
    <row r="21" spans="1:13" ht="11.25" customHeight="1">
      <c r="F21" s="28"/>
      <c r="J21" s="33" t="s">
        <v>149</v>
      </c>
      <c r="K21" s="34"/>
      <c r="L21" s="35"/>
      <c r="M21" s="170"/>
    </row>
    <row r="22" spans="1:13" ht="12" customHeight="1">
      <c r="E22" s="36"/>
      <c r="F22" s="37"/>
      <c r="I22" s="38"/>
      <c r="J22" s="38"/>
      <c r="K22" s="39" t="s">
        <v>150</v>
      </c>
      <c r="L22" s="35"/>
      <c r="M22" s="170"/>
    </row>
    <row r="23" spans="1:13" ht="12.75" customHeight="1">
      <c r="C23" s="438"/>
      <c r="D23" s="439"/>
      <c r="E23" s="439"/>
      <c r="F23" s="439"/>
      <c r="G23" s="439"/>
      <c r="H23" s="439"/>
      <c r="I23" s="439"/>
      <c r="J23" s="29"/>
      <c r="K23" s="39" t="s">
        <v>151</v>
      </c>
      <c r="L23" s="303"/>
      <c r="M23" s="170"/>
    </row>
    <row r="24" spans="1:13" ht="12" customHeight="1">
      <c r="D24" s="29"/>
      <c r="E24" s="29"/>
      <c r="F24" s="29"/>
      <c r="G24" s="40"/>
      <c r="H24" s="41"/>
      <c r="I24" s="29"/>
      <c r="J24" s="42" t="s">
        <v>152</v>
      </c>
      <c r="K24" s="43"/>
      <c r="L24" s="35"/>
      <c r="M24" s="170"/>
    </row>
    <row r="25" spans="1:13" ht="12.75" customHeight="1">
      <c r="D25" s="29"/>
      <c r="E25" s="29"/>
      <c r="F25" s="29"/>
      <c r="G25" s="44" t="s">
        <v>153</v>
      </c>
      <c r="H25" s="45"/>
      <c r="I25" s="46"/>
      <c r="J25" s="47"/>
      <c r="K25" s="35"/>
      <c r="L25" s="35"/>
      <c r="M25" s="170"/>
    </row>
    <row r="26" spans="1:13" ht="13.5" customHeight="1">
      <c r="D26" s="29"/>
      <c r="E26" s="29"/>
      <c r="F26" s="29"/>
      <c r="G26" s="440" t="s">
        <v>154</v>
      </c>
      <c r="H26" s="440"/>
      <c r="I26" s="48"/>
      <c r="J26" s="49"/>
      <c r="K26" s="35"/>
      <c r="L26" s="35"/>
      <c r="M26" s="170"/>
    </row>
    <row r="27" spans="1:13" ht="14.25" customHeight="1">
      <c r="A27" s="171"/>
      <c r="B27" s="171"/>
      <c r="C27" s="171"/>
      <c r="D27" s="171"/>
      <c r="E27" s="171"/>
      <c r="F27" s="172"/>
      <c r="G27" s="173"/>
      <c r="I27" s="173"/>
      <c r="J27" s="173"/>
      <c r="K27" s="173"/>
      <c r="L27" s="174" t="s">
        <v>155</v>
      </c>
      <c r="M27" s="175"/>
    </row>
    <row r="28" spans="1:13" ht="24" customHeight="1">
      <c r="A28" s="441" t="s">
        <v>156</v>
      </c>
      <c r="B28" s="442"/>
      <c r="C28" s="442"/>
      <c r="D28" s="442"/>
      <c r="E28" s="442"/>
      <c r="F28" s="443"/>
      <c r="G28" s="447" t="s">
        <v>157</v>
      </c>
      <c r="H28" s="449" t="s">
        <v>158</v>
      </c>
      <c r="I28" s="451" t="s">
        <v>159</v>
      </c>
      <c r="J28" s="452"/>
      <c r="K28" s="432" t="s">
        <v>160</v>
      </c>
      <c r="L28" s="424" t="s">
        <v>161</v>
      </c>
      <c r="M28" s="175"/>
    </row>
    <row r="29" spans="1:13" ht="60.75" customHeight="1">
      <c r="A29" s="444"/>
      <c r="B29" s="445"/>
      <c r="C29" s="445"/>
      <c r="D29" s="445"/>
      <c r="E29" s="445"/>
      <c r="F29" s="446"/>
      <c r="G29" s="448"/>
      <c r="H29" s="450"/>
      <c r="I29" s="176" t="s">
        <v>162</v>
      </c>
      <c r="J29" s="177" t="s">
        <v>163</v>
      </c>
      <c r="K29" s="433"/>
      <c r="L29" s="425"/>
    </row>
    <row r="30" spans="1:13" ht="11.25" customHeight="1">
      <c r="A30" s="426" t="s">
        <v>164</v>
      </c>
      <c r="B30" s="427"/>
      <c r="C30" s="427"/>
      <c r="D30" s="427"/>
      <c r="E30" s="427"/>
      <c r="F30" s="428"/>
      <c r="G30" s="178">
        <v>2</v>
      </c>
      <c r="H30" s="179">
        <v>3</v>
      </c>
      <c r="I30" s="180" t="s">
        <v>165</v>
      </c>
      <c r="J30" s="181" t="s">
        <v>166</v>
      </c>
      <c r="K30" s="182">
        <v>6</v>
      </c>
      <c r="L30" s="182">
        <v>7</v>
      </c>
    </row>
    <row r="31" spans="1:13" s="187" customFormat="1" ht="14.25" customHeight="1">
      <c r="A31" s="183">
        <v>2</v>
      </c>
      <c r="B31" s="183"/>
      <c r="C31" s="184"/>
      <c r="D31" s="185"/>
      <c r="E31" s="183"/>
      <c r="F31" s="186"/>
      <c r="G31" s="185" t="s">
        <v>167</v>
      </c>
      <c r="H31" s="178">
        <v>1</v>
      </c>
      <c r="I31" s="306">
        <f>SUM(I32+I43+I63+I84+I91+I111+I137+I156+I166)</f>
        <v>993600</v>
      </c>
      <c r="J31" s="306">
        <f>SUM(J32+J43+J63+J84+J91+J111+J137+J156+J166)</f>
        <v>993600</v>
      </c>
      <c r="K31" s="307">
        <f>SUM(K32+K43+K63+K84+K91+K111+K137+K156+K166)</f>
        <v>937930.87999999989</v>
      </c>
      <c r="L31" s="306">
        <f>SUM(L32+L43+L63+L84+L91+L111+L137+L156+L166)</f>
        <v>937930.87999999989</v>
      </c>
    </row>
    <row r="32" spans="1:13" ht="16.5" customHeight="1">
      <c r="A32" s="183">
        <v>2</v>
      </c>
      <c r="B32" s="188">
        <v>1</v>
      </c>
      <c r="C32" s="189"/>
      <c r="D32" s="190"/>
      <c r="E32" s="191"/>
      <c r="F32" s="192"/>
      <c r="G32" s="193" t="s">
        <v>168</v>
      </c>
      <c r="H32" s="178">
        <v>2</v>
      </c>
      <c r="I32" s="306">
        <f>SUM(I33+I39)</f>
        <v>803600</v>
      </c>
      <c r="J32" s="306">
        <f>SUM(J33+J39)</f>
        <v>803600</v>
      </c>
      <c r="K32" s="308">
        <f>SUM(K33+K39)</f>
        <v>787137.47</v>
      </c>
      <c r="L32" s="309">
        <f>SUM(L33+L39)</f>
        <v>787137.47</v>
      </c>
    </row>
    <row r="33" spans="1:18" ht="14.25" customHeight="1">
      <c r="A33" s="194">
        <v>2</v>
      </c>
      <c r="B33" s="194">
        <v>1</v>
      </c>
      <c r="C33" s="195">
        <v>1</v>
      </c>
      <c r="D33" s="196"/>
      <c r="E33" s="194"/>
      <c r="F33" s="197"/>
      <c r="G33" s="196" t="s">
        <v>169</v>
      </c>
      <c r="H33" s="178">
        <v>3</v>
      </c>
      <c r="I33" s="306">
        <f>SUM(I34)</f>
        <v>791700</v>
      </c>
      <c r="J33" s="306">
        <f t="shared" ref="J33:L35" si="0">SUM(J34)</f>
        <v>791700</v>
      </c>
      <c r="K33" s="307">
        <f t="shared" si="0"/>
        <v>775817.12</v>
      </c>
      <c r="L33" s="306">
        <f t="shared" si="0"/>
        <v>775817.12</v>
      </c>
      <c r="Q33" s="163"/>
    </row>
    <row r="34" spans="1:18" ht="13.5" customHeight="1">
      <c r="A34" s="198">
        <v>2</v>
      </c>
      <c r="B34" s="194">
        <v>1</v>
      </c>
      <c r="C34" s="195">
        <v>1</v>
      </c>
      <c r="D34" s="196">
        <v>1</v>
      </c>
      <c r="E34" s="194"/>
      <c r="F34" s="197"/>
      <c r="G34" s="196" t="s">
        <v>169</v>
      </c>
      <c r="H34" s="178">
        <v>4</v>
      </c>
      <c r="I34" s="306">
        <f>SUM(I35+I37)</f>
        <v>791700</v>
      </c>
      <c r="J34" s="306">
        <f t="shared" si="0"/>
        <v>791700</v>
      </c>
      <c r="K34" s="306">
        <f t="shared" si="0"/>
        <v>775817.12</v>
      </c>
      <c r="L34" s="306">
        <f t="shared" si="0"/>
        <v>775817.12</v>
      </c>
      <c r="Q34" s="199"/>
    </row>
    <row r="35" spans="1:18" ht="14.25" customHeight="1">
      <c r="A35" s="198">
        <v>2</v>
      </c>
      <c r="B35" s="194">
        <v>1</v>
      </c>
      <c r="C35" s="195">
        <v>1</v>
      </c>
      <c r="D35" s="196">
        <v>1</v>
      </c>
      <c r="E35" s="194">
        <v>1</v>
      </c>
      <c r="F35" s="197"/>
      <c r="G35" s="196" t="s">
        <v>170</v>
      </c>
      <c r="H35" s="178">
        <v>5</v>
      </c>
      <c r="I35" s="307">
        <f>SUM(I36)</f>
        <v>791700</v>
      </c>
      <c r="J35" s="307">
        <f t="shared" si="0"/>
        <v>791700</v>
      </c>
      <c r="K35" s="307">
        <f t="shared" si="0"/>
        <v>775817.12</v>
      </c>
      <c r="L35" s="307">
        <f t="shared" si="0"/>
        <v>775817.12</v>
      </c>
      <c r="Q35" s="199"/>
    </row>
    <row r="36" spans="1:18" ht="14.25" customHeight="1">
      <c r="A36" s="198">
        <v>2</v>
      </c>
      <c r="B36" s="194">
        <v>1</v>
      </c>
      <c r="C36" s="195">
        <v>1</v>
      </c>
      <c r="D36" s="196">
        <v>1</v>
      </c>
      <c r="E36" s="194">
        <v>1</v>
      </c>
      <c r="F36" s="197">
        <v>1</v>
      </c>
      <c r="G36" s="196" t="s">
        <v>170</v>
      </c>
      <c r="H36" s="178">
        <v>6</v>
      </c>
      <c r="I36" s="310">
        <v>791700</v>
      </c>
      <c r="J36" s="311">
        <v>791700</v>
      </c>
      <c r="K36" s="311">
        <v>775817.12</v>
      </c>
      <c r="L36" s="311">
        <v>775817.12</v>
      </c>
      <c r="Q36" s="199"/>
    </row>
    <row r="37" spans="1:18" ht="12.75" customHeight="1">
      <c r="A37" s="198">
        <v>2</v>
      </c>
      <c r="B37" s="194">
        <v>1</v>
      </c>
      <c r="C37" s="195">
        <v>1</v>
      </c>
      <c r="D37" s="196">
        <v>1</v>
      </c>
      <c r="E37" s="194">
        <v>2</v>
      </c>
      <c r="F37" s="197"/>
      <c r="G37" s="196" t="s">
        <v>171</v>
      </c>
      <c r="H37" s="178">
        <v>7</v>
      </c>
      <c r="I37" s="307">
        <f>I38</f>
        <v>0</v>
      </c>
      <c r="J37" s="307">
        <f t="shared" ref="J37:L37" si="1">J38</f>
        <v>0</v>
      </c>
      <c r="K37" s="307">
        <f>K38</f>
        <v>0</v>
      </c>
      <c r="L37" s="307">
        <f t="shared" si="1"/>
        <v>0</v>
      </c>
      <c r="Q37" s="199"/>
    </row>
    <row r="38" spans="1:18" ht="12.75" customHeight="1">
      <c r="A38" s="198">
        <v>2</v>
      </c>
      <c r="B38" s="194">
        <v>1</v>
      </c>
      <c r="C38" s="195">
        <v>1</v>
      </c>
      <c r="D38" s="196">
        <v>1</v>
      </c>
      <c r="E38" s="194">
        <v>2</v>
      </c>
      <c r="F38" s="197">
        <v>1</v>
      </c>
      <c r="G38" s="196" t="s">
        <v>171</v>
      </c>
      <c r="H38" s="178">
        <v>8</v>
      </c>
      <c r="I38" s="311"/>
      <c r="J38" s="312"/>
      <c r="K38" s="311"/>
      <c r="L38" s="312"/>
      <c r="Q38" s="199"/>
    </row>
    <row r="39" spans="1:18" ht="13.5" customHeight="1">
      <c r="A39" s="198">
        <v>2</v>
      </c>
      <c r="B39" s="194">
        <v>1</v>
      </c>
      <c r="C39" s="195">
        <v>2</v>
      </c>
      <c r="D39" s="196"/>
      <c r="E39" s="194"/>
      <c r="F39" s="197"/>
      <c r="G39" s="196" t="s">
        <v>172</v>
      </c>
      <c r="H39" s="178">
        <v>9</v>
      </c>
      <c r="I39" s="307">
        <f>I40</f>
        <v>11900</v>
      </c>
      <c r="J39" s="306">
        <f t="shared" ref="J39:L40" si="2">J40</f>
        <v>11900</v>
      </c>
      <c r="K39" s="307">
        <f t="shared" si="2"/>
        <v>11320.35</v>
      </c>
      <c r="L39" s="306">
        <f t="shared" si="2"/>
        <v>11320.35</v>
      </c>
      <c r="Q39" s="199"/>
    </row>
    <row r="40" spans="1:18">
      <c r="A40" s="198">
        <v>2</v>
      </c>
      <c r="B40" s="194">
        <v>1</v>
      </c>
      <c r="C40" s="195">
        <v>2</v>
      </c>
      <c r="D40" s="196">
        <v>1</v>
      </c>
      <c r="E40" s="194"/>
      <c r="F40" s="197"/>
      <c r="G40" s="196" t="s">
        <v>172</v>
      </c>
      <c r="H40" s="178">
        <v>10</v>
      </c>
      <c r="I40" s="307">
        <f>I41</f>
        <v>11900</v>
      </c>
      <c r="J40" s="306">
        <f t="shared" si="2"/>
        <v>11900</v>
      </c>
      <c r="K40" s="306">
        <f t="shared" si="2"/>
        <v>11320.35</v>
      </c>
      <c r="L40" s="306">
        <f t="shared" si="2"/>
        <v>11320.35</v>
      </c>
      <c r="Q40" s="163"/>
    </row>
    <row r="41" spans="1:18" ht="13.5" customHeight="1">
      <c r="A41" s="198">
        <v>2</v>
      </c>
      <c r="B41" s="194">
        <v>1</v>
      </c>
      <c r="C41" s="195">
        <v>2</v>
      </c>
      <c r="D41" s="196">
        <v>1</v>
      </c>
      <c r="E41" s="194">
        <v>1</v>
      </c>
      <c r="F41" s="197"/>
      <c r="G41" s="196" t="s">
        <v>172</v>
      </c>
      <c r="H41" s="178">
        <v>11</v>
      </c>
      <c r="I41" s="306">
        <f>I42</f>
        <v>11900</v>
      </c>
      <c r="J41" s="306">
        <f>J42</f>
        <v>11900</v>
      </c>
      <c r="K41" s="306">
        <f>K42</f>
        <v>11320.35</v>
      </c>
      <c r="L41" s="306">
        <f>L42</f>
        <v>11320.35</v>
      </c>
      <c r="Q41" s="199"/>
    </row>
    <row r="42" spans="1:18" ht="14.25" customHeight="1">
      <c r="A42" s="198">
        <v>2</v>
      </c>
      <c r="B42" s="194">
        <v>1</v>
      </c>
      <c r="C42" s="195">
        <v>2</v>
      </c>
      <c r="D42" s="196">
        <v>1</v>
      </c>
      <c r="E42" s="194">
        <v>1</v>
      </c>
      <c r="F42" s="197">
        <v>1</v>
      </c>
      <c r="G42" s="196" t="s">
        <v>172</v>
      </c>
      <c r="H42" s="178">
        <v>12</v>
      </c>
      <c r="I42" s="312">
        <v>11900</v>
      </c>
      <c r="J42" s="311">
        <v>11900</v>
      </c>
      <c r="K42" s="311">
        <v>11320.35</v>
      </c>
      <c r="L42" s="311">
        <v>11320.35</v>
      </c>
      <c r="Q42" s="199"/>
    </row>
    <row r="43" spans="1:18" ht="26.25" customHeight="1">
      <c r="A43" s="200">
        <v>2</v>
      </c>
      <c r="B43" s="201">
        <v>2</v>
      </c>
      <c r="C43" s="189"/>
      <c r="D43" s="190"/>
      <c r="E43" s="191"/>
      <c r="F43" s="192"/>
      <c r="G43" s="193" t="s">
        <v>173</v>
      </c>
      <c r="H43" s="178">
        <v>13</v>
      </c>
      <c r="I43" s="313">
        <f>I44</f>
        <v>144000</v>
      </c>
      <c r="J43" s="314">
        <f t="shared" ref="J43:L45" si="3">J44</f>
        <v>144000</v>
      </c>
      <c r="K43" s="313">
        <f t="shared" si="3"/>
        <v>115687.20999999999</v>
      </c>
      <c r="L43" s="313">
        <f t="shared" si="3"/>
        <v>115687.20999999999</v>
      </c>
    </row>
    <row r="44" spans="1:18" ht="27" customHeight="1">
      <c r="A44" s="198">
        <v>2</v>
      </c>
      <c r="B44" s="194">
        <v>2</v>
      </c>
      <c r="C44" s="195">
        <v>1</v>
      </c>
      <c r="D44" s="196"/>
      <c r="E44" s="194"/>
      <c r="F44" s="197"/>
      <c r="G44" s="190" t="s">
        <v>173</v>
      </c>
      <c r="H44" s="178">
        <v>14</v>
      </c>
      <c r="I44" s="306">
        <f>I45</f>
        <v>144000</v>
      </c>
      <c r="J44" s="307">
        <f t="shared" si="3"/>
        <v>144000</v>
      </c>
      <c r="K44" s="306">
        <f t="shared" si="3"/>
        <v>115687.20999999999</v>
      </c>
      <c r="L44" s="307">
        <f t="shared" si="3"/>
        <v>115687.20999999999</v>
      </c>
      <c r="Q44" s="163"/>
      <c r="R44" s="199"/>
    </row>
    <row r="45" spans="1:18" ht="15.6">
      <c r="A45" s="198">
        <v>2</v>
      </c>
      <c r="B45" s="194">
        <v>2</v>
      </c>
      <c r="C45" s="195">
        <v>1</v>
      </c>
      <c r="D45" s="196">
        <v>1</v>
      </c>
      <c r="E45" s="194"/>
      <c r="F45" s="197"/>
      <c r="G45" s="190" t="s">
        <v>173</v>
      </c>
      <c r="H45" s="178">
        <v>15</v>
      </c>
      <c r="I45" s="306">
        <f>I46</f>
        <v>144000</v>
      </c>
      <c r="J45" s="307">
        <f t="shared" si="3"/>
        <v>144000</v>
      </c>
      <c r="K45" s="309">
        <f t="shared" si="3"/>
        <v>115687.20999999999</v>
      </c>
      <c r="L45" s="309">
        <f t="shared" si="3"/>
        <v>115687.20999999999</v>
      </c>
      <c r="Q45" s="199"/>
      <c r="R45" s="163"/>
    </row>
    <row r="46" spans="1:18" ht="24.75" customHeight="1">
      <c r="A46" s="202">
        <v>2</v>
      </c>
      <c r="B46" s="203">
        <v>2</v>
      </c>
      <c r="C46" s="204">
        <v>1</v>
      </c>
      <c r="D46" s="205">
        <v>1</v>
      </c>
      <c r="E46" s="203">
        <v>1</v>
      </c>
      <c r="F46" s="206"/>
      <c r="G46" s="190" t="s">
        <v>173</v>
      </c>
      <c r="H46" s="178">
        <v>16</v>
      </c>
      <c r="I46" s="315">
        <f>SUM(I47:I62)</f>
        <v>144000</v>
      </c>
      <c r="J46" s="315">
        <f>SUM(J47:J62)</f>
        <v>144000</v>
      </c>
      <c r="K46" s="316">
        <f>SUM(K47:K62)</f>
        <v>115687.20999999999</v>
      </c>
      <c r="L46" s="316">
        <f>SUM(L47:L62)</f>
        <v>115687.20999999999</v>
      </c>
      <c r="Q46" s="199"/>
      <c r="R46" s="163"/>
    </row>
    <row r="47" spans="1:18" ht="15.6">
      <c r="A47" s="198">
        <v>2</v>
      </c>
      <c r="B47" s="194">
        <v>2</v>
      </c>
      <c r="C47" s="195">
        <v>1</v>
      </c>
      <c r="D47" s="196">
        <v>1</v>
      </c>
      <c r="E47" s="194">
        <v>1</v>
      </c>
      <c r="F47" s="207">
        <v>1</v>
      </c>
      <c r="G47" s="196" t="s">
        <v>174</v>
      </c>
      <c r="H47" s="178">
        <v>17</v>
      </c>
      <c r="I47" s="311"/>
      <c r="J47" s="311"/>
      <c r="K47" s="311"/>
      <c r="L47" s="311"/>
      <c r="Q47" s="199"/>
      <c r="R47" s="163"/>
    </row>
    <row r="48" spans="1:18" ht="26.25" customHeight="1">
      <c r="A48" s="198">
        <v>2</v>
      </c>
      <c r="B48" s="194">
        <v>2</v>
      </c>
      <c r="C48" s="195">
        <v>1</v>
      </c>
      <c r="D48" s="196">
        <v>1</v>
      </c>
      <c r="E48" s="194">
        <v>1</v>
      </c>
      <c r="F48" s="197">
        <v>2</v>
      </c>
      <c r="G48" s="196" t="s">
        <v>175</v>
      </c>
      <c r="H48" s="178">
        <v>18</v>
      </c>
      <c r="I48" s="311">
        <v>200</v>
      </c>
      <c r="J48" s="311">
        <v>200</v>
      </c>
      <c r="K48" s="311">
        <v>56</v>
      </c>
      <c r="L48" s="311">
        <v>56</v>
      </c>
      <c r="Q48" s="199"/>
      <c r="R48" s="163"/>
    </row>
    <row r="49" spans="1:18" ht="26.25" customHeight="1">
      <c r="A49" s="198">
        <v>2</v>
      </c>
      <c r="B49" s="194">
        <v>2</v>
      </c>
      <c r="C49" s="195">
        <v>1</v>
      </c>
      <c r="D49" s="196">
        <v>1</v>
      </c>
      <c r="E49" s="194">
        <v>1</v>
      </c>
      <c r="F49" s="197">
        <v>5</v>
      </c>
      <c r="G49" s="196" t="s">
        <v>176</v>
      </c>
      <c r="H49" s="178">
        <v>19</v>
      </c>
      <c r="I49" s="311">
        <v>4200</v>
      </c>
      <c r="J49" s="311">
        <v>4200</v>
      </c>
      <c r="K49" s="311">
        <v>2654.54</v>
      </c>
      <c r="L49" s="311">
        <v>2654.54</v>
      </c>
      <c r="Q49" s="199"/>
      <c r="R49" s="163"/>
    </row>
    <row r="50" spans="1:18" ht="27" customHeight="1">
      <c r="A50" s="198">
        <v>2</v>
      </c>
      <c r="B50" s="194">
        <v>2</v>
      </c>
      <c r="C50" s="195">
        <v>1</v>
      </c>
      <c r="D50" s="196">
        <v>1</v>
      </c>
      <c r="E50" s="194">
        <v>1</v>
      </c>
      <c r="F50" s="197">
        <v>6</v>
      </c>
      <c r="G50" s="196" t="s">
        <v>177</v>
      </c>
      <c r="H50" s="178">
        <v>20</v>
      </c>
      <c r="I50" s="311">
        <v>4400</v>
      </c>
      <c r="J50" s="311">
        <v>4400</v>
      </c>
      <c r="K50" s="311">
        <v>2939.07</v>
      </c>
      <c r="L50" s="311">
        <v>2939.07</v>
      </c>
      <c r="Q50" s="199"/>
      <c r="R50" s="163"/>
    </row>
    <row r="51" spans="1:18" ht="26.25" customHeight="1">
      <c r="A51" s="208">
        <v>2</v>
      </c>
      <c r="B51" s="191">
        <v>2</v>
      </c>
      <c r="C51" s="189">
        <v>1</v>
      </c>
      <c r="D51" s="190">
        <v>1</v>
      </c>
      <c r="E51" s="191">
        <v>1</v>
      </c>
      <c r="F51" s="192">
        <v>7</v>
      </c>
      <c r="G51" s="190" t="s">
        <v>178</v>
      </c>
      <c r="H51" s="178">
        <v>21</v>
      </c>
      <c r="I51" s="311">
        <v>2600</v>
      </c>
      <c r="J51" s="311">
        <v>2600</v>
      </c>
      <c r="K51" s="311">
        <v>1904</v>
      </c>
      <c r="L51" s="311">
        <v>1904</v>
      </c>
      <c r="Q51" s="199"/>
      <c r="R51" s="163"/>
    </row>
    <row r="52" spans="1:18" ht="12" customHeight="1">
      <c r="A52" s="198">
        <v>2</v>
      </c>
      <c r="B52" s="194">
        <v>2</v>
      </c>
      <c r="C52" s="195">
        <v>1</v>
      </c>
      <c r="D52" s="196">
        <v>1</v>
      </c>
      <c r="E52" s="194">
        <v>1</v>
      </c>
      <c r="F52" s="197">
        <v>11</v>
      </c>
      <c r="G52" s="196" t="s">
        <v>179</v>
      </c>
      <c r="H52" s="178">
        <v>22</v>
      </c>
      <c r="I52" s="312">
        <v>2600</v>
      </c>
      <c r="J52" s="311">
        <v>2600</v>
      </c>
      <c r="K52" s="311">
        <v>940.9</v>
      </c>
      <c r="L52" s="311">
        <v>940.9</v>
      </c>
      <c r="Q52" s="199"/>
      <c r="R52" s="163"/>
    </row>
    <row r="53" spans="1:18" ht="15.75" customHeight="1">
      <c r="A53" s="202">
        <v>2</v>
      </c>
      <c r="B53" s="209">
        <v>2</v>
      </c>
      <c r="C53" s="210">
        <v>1</v>
      </c>
      <c r="D53" s="210">
        <v>1</v>
      </c>
      <c r="E53" s="210">
        <v>1</v>
      </c>
      <c r="F53" s="211">
        <v>12</v>
      </c>
      <c r="G53" s="212" t="s">
        <v>180</v>
      </c>
      <c r="H53" s="178">
        <v>23</v>
      </c>
      <c r="I53" s="317"/>
      <c r="J53" s="311"/>
      <c r="K53" s="311"/>
      <c r="L53" s="311"/>
      <c r="Q53" s="199"/>
      <c r="R53" s="163"/>
    </row>
    <row r="54" spans="1:18" ht="27.6">
      <c r="A54" s="198">
        <v>2</v>
      </c>
      <c r="B54" s="194">
        <v>2</v>
      </c>
      <c r="C54" s="195">
        <v>1</v>
      </c>
      <c r="D54" s="195">
        <v>1</v>
      </c>
      <c r="E54" s="195">
        <v>1</v>
      </c>
      <c r="F54" s="197">
        <v>14</v>
      </c>
      <c r="G54" s="213" t="s">
        <v>181</v>
      </c>
      <c r="H54" s="178">
        <v>24</v>
      </c>
      <c r="I54" s="312">
        <v>12000</v>
      </c>
      <c r="J54" s="312">
        <v>12000</v>
      </c>
      <c r="K54" s="312">
        <v>9887.16</v>
      </c>
      <c r="L54" s="312">
        <v>9887.16</v>
      </c>
      <c r="Q54" s="199"/>
      <c r="R54" s="163"/>
    </row>
    <row r="55" spans="1:18" ht="27.75" customHeight="1">
      <c r="A55" s="198">
        <v>2</v>
      </c>
      <c r="B55" s="194">
        <v>2</v>
      </c>
      <c r="C55" s="195">
        <v>1</v>
      </c>
      <c r="D55" s="195">
        <v>1</v>
      </c>
      <c r="E55" s="195">
        <v>1</v>
      </c>
      <c r="F55" s="197">
        <v>15</v>
      </c>
      <c r="G55" s="196" t="s">
        <v>182</v>
      </c>
      <c r="H55" s="178">
        <v>25</v>
      </c>
      <c r="I55" s="312">
        <v>1100</v>
      </c>
      <c r="J55" s="311">
        <v>1100</v>
      </c>
      <c r="K55" s="311">
        <v>566.53</v>
      </c>
      <c r="L55" s="311">
        <v>566.53</v>
      </c>
      <c r="Q55" s="199"/>
      <c r="R55" s="163"/>
    </row>
    <row r="56" spans="1:18" ht="15.6">
      <c r="A56" s="198">
        <v>2</v>
      </c>
      <c r="B56" s="194">
        <v>2</v>
      </c>
      <c r="C56" s="195">
        <v>1</v>
      </c>
      <c r="D56" s="195">
        <v>1</v>
      </c>
      <c r="E56" s="195">
        <v>1</v>
      </c>
      <c r="F56" s="197">
        <v>16</v>
      </c>
      <c r="G56" s="196" t="s">
        <v>183</v>
      </c>
      <c r="H56" s="178">
        <v>26</v>
      </c>
      <c r="I56" s="312">
        <v>8000</v>
      </c>
      <c r="J56" s="311">
        <v>8000</v>
      </c>
      <c r="K56" s="311">
        <v>7171.7</v>
      </c>
      <c r="L56" s="311">
        <v>7171.7</v>
      </c>
      <c r="Q56" s="199"/>
      <c r="R56" s="163"/>
    </row>
    <row r="57" spans="1:18" ht="27.75" customHeight="1">
      <c r="A57" s="198">
        <v>2</v>
      </c>
      <c r="B57" s="194">
        <v>2</v>
      </c>
      <c r="C57" s="195">
        <v>1</v>
      </c>
      <c r="D57" s="195">
        <v>1</v>
      </c>
      <c r="E57" s="195">
        <v>1</v>
      </c>
      <c r="F57" s="197">
        <v>17</v>
      </c>
      <c r="G57" s="196" t="s">
        <v>184</v>
      </c>
      <c r="H57" s="178">
        <v>27</v>
      </c>
      <c r="I57" s="312"/>
      <c r="J57" s="312"/>
      <c r="K57" s="312"/>
      <c r="L57" s="312"/>
      <c r="Q57" s="199"/>
      <c r="R57" s="163"/>
    </row>
    <row r="58" spans="1:18" ht="14.25" customHeight="1">
      <c r="A58" s="198">
        <v>2</v>
      </c>
      <c r="B58" s="194">
        <v>2</v>
      </c>
      <c r="C58" s="195">
        <v>1</v>
      </c>
      <c r="D58" s="195">
        <v>1</v>
      </c>
      <c r="E58" s="195">
        <v>1</v>
      </c>
      <c r="F58" s="197">
        <v>20</v>
      </c>
      <c r="G58" s="196" t="s">
        <v>185</v>
      </c>
      <c r="H58" s="178">
        <v>28</v>
      </c>
      <c r="I58" s="312">
        <v>27400</v>
      </c>
      <c r="J58" s="311">
        <v>27400</v>
      </c>
      <c r="K58" s="311">
        <v>24412.639999999999</v>
      </c>
      <c r="L58" s="311">
        <v>24412.639999999999</v>
      </c>
      <c r="Q58" s="199"/>
      <c r="R58" s="163"/>
    </row>
    <row r="59" spans="1:18" ht="27.75" customHeight="1">
      <c r="A59" s="198">
        <v>2</v>
      </c>
      <c r="B59" s="194">
        <v>2</v>
      </c>
      <c r="C59" s="195">
        <v>1</v>
      </c>
      <c r="D59" s="195">
        <v>1</v>
      </c>
      <c r="E59" s="195">
        <v>1</v>
      </c>
      <c r="F59" s="197">
        <v>21</v>
      </c>
      <c r="G59" s="196" t="s">
        <v>186</v>
      </c>
      <c r="H59" s="178">
        <v>29</v>
      </c>
      <c r="I59" s="312">
        <v>8800</v>
      </c>
      <c r="J59" s="311">
        <v>8800</v>
      </c>
      <c r="K59" s="311">
        <v>5634.39</v>
      </c>
      <c r="L59" s="311">
        <v>5634.39</v>
      </c>
      <c r="Q59" s="199"/>
      <c r="R59" s="163"/>
    </row>
    <row r="60" spans="1:18" ht="12" customHeight="1">
      <c r="A60" s="198">
        <v>2</v>
      </c>
      <c r="B60" s="194">
        <v>2</v>
      </c>
      <c r="C60" s="195">
        <v>1</v>
      </c>
      <c r="D60" s="195">
        <v>1</v>
      </c>
      <c r="E60" s="195">
        <v>1</v>
      </c>
      <c r="F60" s="197">
        <v>22</v>
      </c>
      <c r="G60" s="196" t="s">
        <v>187</v>
      </c>
      <c r="H60" s="178">
        <v>30</v>
      </c>
      <c r="I60" s="312">
        <v>4700</v>
      </c>
      <c r="J60" s="311">
        <v>4700</v>
      </c>
      <c r="K60" s="311">
        <v>2895.32</v>
      </c>
      <c r="L60" s="311">
        <v>2895.32</v>
      </c>
      <c r="Q60" s="199"/>
      <c r="R60" s="163"/>
    </row>
    <row r="61" spans="1:18" ht="12" customHeight="1">
      <c r="A61" s="198">
        <v>2</v>
      </c>
      <c r="B61" s="194">
        <v>2</v>
      </c>
      <c r="C61" s="195">
        <v>1</v>
      </c>
      <c r="D61" s="195">
        <v>1</v>
      </c>
      <c r="E61" s="195">
        <v>1</v>
      </c>
      <c r="F61" s="197">
        <v>23</v>
      </c>
      <c r="G61" s="196" t="s">
        <v>188</v>
      </c>
      <c r="H61" s="178">
        <v>31</v>
      </c>
      <c r="I61" s="312">
        <v>27400</v>
      </c>
      <c r="J61" s="311">
        <v>27400</v>
      </c>
      <c r="K61" s="311">
        <v>24588.65</v>
      </c>
      <c r="L61" s="311">
        <v>24588.65</v>
      </c>
      <c r="Q61" s="199"/>
      <c r="R61" s="163"/>
    </row>
    <row r="62" spans="1:18" ht="15" customHeight="1">
      <c r="A62" s="198">
        <v>2</v>
      </c>
      <c r="B62" s="194">
        <v>2</v>
      </c>
      <c r="C62" s="195">
        <v>1</v>
      </c>
      <c r="D62" s="195">
        <v>1</v>
      </c>
      <c r="E62" s="195">
        <v>1</v>
      </c>
      <c r="F62" s="197">
        <v>30</v>
      </c>
      <c r="G62" s="196" t="s">
        <v>189</v>
      </c>
      <c r="H62" s="178">
        <v>32</v>
      </c>
      <c r="I62" s="312">
        <v>40600</v>
      </c>
      <c r="J62" s="311">
        <v>40600</v>
      </c>
      <c r="K62" s="311">
        <v>32036.31</v>
      </c>
      <c r="L62" s="311">
        <v>32036.31</v>
      </c>
      <c r="Q62" s="199"/>
      <c r="R62" s="163"/>
    </row>
    <row r="63" spans="1:18" ht="14.25" customHeight="1">
      <c r="A63" s="214">
        <v>2</v>
      </c>
      <c r="B63" s="215">
        <v>3</v>
      </c>
      <c r="C63" s="188"/>
      <c r="D63" s="189"/>
      <c r="E63" s="189"/>
      <c r="F63" s="192"/>
      <c r="G63" s="216" t="s">
        <v>190</v>
      </c>
      <c r="H63" s="178">
        <v>33</v>
      </c>
      <c r="I63" s="313">
        <f>I64</f>
        <v>0</v>
      </c>
      <c r="J63" s="313">
        <f t="shared" ref="J63:L63" si="4">J64</f>
        <v>0</v>
      </c>
      <c r="K63" s="313">
        <f t="shared" si="4"/>
        <v>0</v>
      </c>
      <c r="L63" s="313">
        <f t="shared" si="4"/>
        <v>0</v>
      </c>
    </row>
    <row r="64" spans="1:18" ht="13.5" customHeight="1">
      <c r="A64" s="198">
        <v>2</v>
      </c>
      <c r="B64" s="194">
        <v>3</v>
      </c>
      <c r="C64" s="195">
        <v>1</v>
      </c>
      <c r="D64" s="195"/>
      <c r="E64" s="195"/>
      <c r="F64" s="197"/>
      <c r="G64" s="196" t="s">
        <v>191</v>
      </c>
      <c r="H64" s="178">
        <v>34</v>
      </c>
      <c r="I64" s="306">
        <f>SUM(I65+I70+I75)</f>
        <v>0</v>
      </c>
      <c r="J64" s="318">
        <f>SUM(J65+J70+J75)</f>
        <v>0</v>
      </c>
      <c r="K64" s="307">
        <f>SUM(K65+K70+K75)</f>
        <v>0</v>
      </c>
      <c r="L64" s="306">
        <f>SUM(L65+L70+L75)</f>
        <v>0</v>
      </c>
      <c r="Q64" s="163"/>
      <c r="R64" s="199"/>
    </row>
    <row r="65" spans="1:18" ht="15" customHeight="1">
      <c r="A65" s="198">
        <v>2</v>
      </c>
      <c r="B65" s="194">
        <v>3</v>
      </c>
      <c r="C65" s="195">
        <v>1</v>
      </c>
      <c r="D65" s="195">
        <v>1</v>
      </c>
      <c r="E65" s="195"/>
      <c r="F65" s="197"/>
      <c r="G65" s="196" t="s">
        <v>192</v>
      </c>
      <c r="H65" s="178">
        <v>35</v>
      </c>
      <c r="I65" s="306">
        <f>I66</f>
        <v>0</v>
      </c>
      <c r="J65" s="318">
        <f>J66</f>
        <v>0</v>
      </c>
      <c r="K65" s="307">
        <f>K66</f>
        <v>0</v>
      </c>
      <c r="L65" s="306">
        <f>L66</f>
        <v>0</v>
      </c>
      <c r="Q65" s="199"/>
      <c r="R65" s="163"/>
    </row>
    <row r="66" spans="1:18" ht="13.5" customHeight="1">
      <c r="A66" s="198">
        <v>2</v>
      </c>
      <c r="B66" s="194">
        <v>3</v>
      </c>
      <c r="C66" s="195">
        <v>1</v>
      </c>
      <c r="D66" s="195">
        <v>1</v>
      </c>
      <c r="E66" s="195">
        <v>1</v>
      </c>
      <c r="F66" s="197"/>
      <c r="G66" s="196" t="s">
        <v>192</v>
      </c>
      <c r="H66" s="178">
        <v>36</v>
      </c>
      <c r="I66" s="306">
        <f>SUM(I67:I69)</f>
        <v>0</v>
      </c>
      <c r="J66" s="318">
        <f>SUM(J67:J69)</f>
        <v>0</v>
      </c>
      <c r="K66" s="307">
        <f>SUM(K67:K69)</f>
        <v>0</v>
      </c>
      <c r="L66" s="306">
        <f>SUM(L67:L69)</f>
        <v>0</v>
      </c>
      <c r="Q66" s="199"/>
      <c r="R66" s="163"/>
    </row>
    <row r="67" spans="1:18" s="217" customFormat="1" ht="25.5" customHeight="1">
      <c r="A67" s="198">
        <v>2</v>
      </c>
      <c r="B67" s="194">
        <v>3</v>
      </c>
      <c r="C67" s="195">
        <v>1</v>
      </c>
      <c r="D67" s="195">
        <v>1</v>
      </c>
      <c r="E67" s="195">
        <v>1</v>
      </c>
      <c r="F67" s="197">
        <v>1</v>
      </c>
      <c r="G67" s="196" t="s">
        <v>193</v>
      </c>
      <c r="H67" s="178">
        <v>37</v>
      </c>
      <c r="I67" s="312"/>
      <c r="J67" s="312"/>
      <c r="K67" s="312"/>
      <c r="L67" s="312"/>
      <c r="Q67" s="199"/>
      <c r="R67" s="163"/>
    </row>
    <row r="68" spans="1:18" ht="19.5" customHeight="1">
      <c r="A68" s="198">
        <v>2</v>
      </c>
      <c r="B68" s="191">
        <v>3</v>
      </c>
      <c r="C68" s="189">
        <v>1</v>
      </c>
      <c r="D68" s="189">
        <v>1</v>
      </c>
      <c r="E68" s="189">
        <v>1</v>
      </c>
      <c r="F68" s="192">
        <v>2</v>
      </c>
      <c r="G68" s="190" t="s">
        <v>194</v>
      </c>
      <c r="H68" s="178">
        <v>38</v>
      </c>
      <c r="I68" s="310"/>
      <c r="J68" s="310"/>
      <c r="K68" s="310"/>
      <c r="L68" s="310"/>
      <c r="Q68" s="199"/>
      <c r="R68" s="163"/>
    </row>
    <row r="69" spans="1:18" ht="16.5" customHeight="1">
      <c r="A69" s="194">
        <v>2</v>
      </c>
      <c r="B69" s="195">
        <v>3</v>
      </c>
      <c r="C69" s="195">
        <v>1</v>
      </c>
      <c r="D69" s="195">
        <v>1</v>
      </c>
      <c r="E69" s="195">
        <v>1</v>
      </c>
      <c r="F69" s="197">
        <v>3</v>
      </c>
      <c r="G69" s="196" t="s">
        <v>195</v>
      </c>
      <c r="H69" s="178">
        <v>39</v>
      </c>
      <c r="I69" s="312"/>
      <c r="J69" s="312"/>
      <c r="K69" s="312"/>
      <c r="L69" s="312"/>
      <c r="Q69" s="199"/>
      <c r="R69" s="163"/>
    </row>
    <row r="70" spans="1:18" ht="29.25" customHeight="1">
      <c r="A70" s="191">
        <v>2</v>
      </c>
      <c r="B70" s="189">
        <v>3</v>
      </c>
      <c r="C70" s="189">
        <v>1</v>
      </c>
      <c r="D70" s="189">
        <v>2</v>
      </c>
      <c r="E70" s="189"/>
      <c r="F70" s="192"/>
      <c r="G70" s="190" t="s">
        <v>196</v>
      </c>
      <c r="H70" s="178">
        <v>40</v>
      </c>
      <c r="I70" s="313">
        <f>I71</f>
        <v>0</v>
      </c>
      <c r="J70" s="319">
        <f>J71</f>
        <v>0</v>
      </c>
      <c r="K70" s="314">
        <f>K71</f>
        <v>0</v>
      </c>
      <c r="L70" s="314">
        <f>L71</f>
        <v>0</v>
      </c>
      <c r="Q70" s="199"/>
      <c r="R70" s="163"/>
    </row>
    <row r="71" spans="1:18" ht="27" customHeight="1">
      <c r="A71" s="203">
        <v>2</v>
      </c>
      <c r="B71" s="204">
        <v>3</v>
      </c>
      <c r="C71" s="204">
        <v>1</v>
      </c>
      <c r="D71" s="204">
        <v>2</v>
      </c>
      <c r="E71" s="204">
        <v>1</v>
      </c>
      <c r="F71" s="206"/>
      <c r="G71" s="190" t="s">
        <v>196</v>
      </c>
      <c r="H71" s="178">
        <v>41</v>
      </c>
      <c r="I71" s="309">
        <f>SUM(I72:I74)</f>
        <v>0</v>
      </c>
      <c r="J71" s="320">
        <f>SUM(J72:J74)</f>
        <v>0</v>
      </c>
      <c r="K71" s="308">
        <f>SUM(K72:K74)</f>
        <v>0</v>
      </c>
      <c r="L71" s="307">
        <f>SUM(L72:L74)</f>
        <v>0</v>
      </c>
      <c r="Q71" s="199"/>
      <c r="R71" s="163"/>
    </row>
    <row r="72" spans="1:18" s="217" customFormat="1" ht="27" customHeight="1">
      <c r="A72" s="194">
        <v>2</v>
      </c>
      <c r="B72" s="195">
        <v>3</v>
      </c>
      <c r="C72" s="195">
        <v>1</v>
      </c>
      <c r="D72" s="195">
        <v>2</v>
      </c>
      <c r="E72" s="195">
        <v>1</v>
      </c>
      <c r="F72" s="197">
        <v>1</v>
      </c>
      <c r="G72" s="198" t="s">
        <v>193</v>
      </c>
      <c r="H72" s="178">
        <v>42</v>
      </c>
      <c r="I72" s="312"/>
      <c r="J72" s="312"/>
      <c r="K72" s="312"/>
      <c r="L72" s="312"/>
      <c r="Q72" s="199"/>
      <c r="R72" s="163"/>
    </row>
    <row r="73" spans="1:18" ht="16.5" customHeight="1">
      <c r="A73" s="194">
        <v>2</v>
      </c>
      <c r="B73" s="195">
        <v>3</v>
      </c>
      <c r="C73" s="195">
        <v>1</v>
      </c>
      <c r="D73" s="195">
        <v>2</v>
      </c>
      <c r="E73" s="195">
        <v>1</v>
      </c>
      <c r="F73" s="197">
        <v>2</v>
      </c>
      <c r="G73" s="198" t="s">
        <v>194</v>
      </c>
      <c r="H73" s="178">
        <v>43</v>
      </c>
      <c r="I73" s="312"/>
      <c r="J73" s="312"/>
      <c r="K73" s="312"/>
      <c r="L73" s="312"/>
      <c r="Q73" s="199"/>
      <c r="R73" s="163"/>
    </row>
    <row r="74" spans="1:18" ht="15" customHeight="1">
      <c r="A74" s="194">
        <v>2</v>
      </c>
      <c r="B74" s="195">
        <v>3</v>
      </c>
      <c r="C74" s="195">
        <v>1</v>
      </c>
      <c r="D74" s="195">
        <v>2</v>
      </c>
      <c r="E74" s="195">
        <v>1</v>
      </c>
      <c r="F74" s="197">
        <v>3</v>
      </c>
      <c r="G74" s="198" t="s">
        <v>195</v>
      </c>
      <c r="H74" s="178">
        <v>44</v>
      </c>
      <c r="I74" s="312"/>
      <c r="J74" s="312"/>
      <c r="K74" s="312"/>
      <c r="L74" s="312"/>
      <c r="Q74" s="199"/>
      <c r="R74" s="163"/>
    </row>
    <row r="75" spans="1:18" ht="27.75" customHeight="1">
      <c r="A75" s="194">
        <v>2</v>
      </c>
      <c r="B75" s="195">
        <v>3</v>
      </c>
      <c r="C75" s="195">
        <v>1</v>
      </c>
      <c r="D75" s="195">
        <v>3</v>
      </c>
      <c r="E75" s="195"/>
      <c r="F75" s="197"/>
      <c r="G75" s="198" t="s">
        <v>197</v>
      </c>
      <c r="H75" s="178">
        <v>45</v>
      </c>
      <c r="I75" s="306">
        <f>I76</f>
        <v>0</v>
      </c>
      <c r="J75" s="318">
        <f>J76</f>
        <v>0</v>
      </c>
      <c r="K75" s="307">
        <f>K76</f>
        <v>0</v>
      </c>
      <c r="L75" s="307">
        <f>L76</f>
        <v>0</v>
      </c>
      <c r="Q75" s="199"/>
      <c r="R75" s="163"/>
    </row>
    <row r="76" spans="1:18" ht="26.25" customHeight="1">
      <c r="A76" s="194">
        <v>2</v>
      </c>
      <c r="B76" s="195">
        <v>3</v>
      </c>
      <c r="C76" s="195">
        <v>1</v>
      </c>
      <c r="D76" s="195">
        <v>3</v>
      </c>
      <c r="E76" s="195">
        <v>1</v>
      </c>
      <c r="F76" s="197"/>
      <c r="G76" s="198" t="s">
        <v>198</v>
      </c>
      <c r="H76" s="178">
        <v>46</v>
      </c>
      <c r="I76" s="306">
        <f>SUM(I77:I79)</f>
        <v>0</v>
      </c>
      <c r="J76" s="318">
        <f>SUM(J77:J79)</f>
        <v>0</v>
      </c>
      <c r="K76" s="307">
        <f>SUM(K77:K79)</f>
        <v>0</v>
      </c>
      <c r="L76" s="307">
        <f>SUM(L77:L79)</f>
        <v>0</v>
      </c>
      <c r="Q76" s="199"/>
      <c r="R76" s="163"/>
    </row>
    <row r="77" spans="1:18" ht="15" customHeight="1">
      <c r="A77" s="191">
        <v>2</v>
      </c>
      <c r="B77" s="189">
        <v>3</v>
      </c>
      <c r="C77" s="189">
        <v>1</v>
      </c>
      <c r="D77" s="189">
        <v>3</v>
      </c>
      <c r="E77" s="189">
        <v>1</v>
      </c>
      <c r="F77" s="192">
        <v>1</v>
      </c>
      <c r="G77" s="208" t="s">
        <v>199</v>
      </c>
      <c r="H77" s="178">
        <v>47</v>
      </c>
      <c r="I77" s="310"/>
      <c r="J77" s="310"/>
      <c r="K77" s="310"/>
      <c r="L77" s="310"/>
      <c r="Q77" s="199"/>
      <c r="R77" s="163"/>
    </row>
    <row r="78" spans="1:18" ht="16.5" customHeight="1">
      <c r="A78" s="194">
        <v>2</v>
      </c>
      <c r="B78" s="195">
        <v>3</v>
      </c>
      <c r="C78" s="195">
        <v>1</v>
      </c>
      <c r="D78" s="195">
        <v>3</v>
      </c>
      <c r="E78" s="195">
        <v>1</v>
      </c>
      <c r="F78" s="197">
        <v>2</v>
      </c>
      <c r="G78" s="198" t="s">
        <v>200</v>
      </c>
      <c r="H78" s="178">
        <v>48</v>
      </c>
      <c r="I78" s="312"/>
      <c r="J78" s="312"/>
      <c r="K78" s="312"/>
      <c r="L78" s="312"/>
      <c r="Q78" s="199"/>
      <c r="R78" s="163"/>
    </row>
    <row r="79" spans="1:18" ht="17.25" customHeight="1">
      <c r="A79" s="191">
        <v>2</v>
      </c>
      <c r="B79" s="189">
        <v>3</v>
      </c>
      <c r="C79" s="189">
        <v>1</v>
      </c>
      <c r="D79" s="189">
        <v>3</v>
      </c>
      <c r="E79" s="189">
        <v>1</v>
      </c>
      <c r="F79" s="192">
        <v>3</v>
      </c>
      <c r="G79" s="208" t="s">
        <v>201</v>
      </c>
      <c r="H79" s="178">
        <v>49</v>
      </c>
      <c r="I79" s="310"/>
      <c r="J79" s="310"/>
      <c r="K79" s="310"/>
      <c r="L79" s="310"/>
      <c r="Q79" s="199"/>
      <c r="R79" s="163"/>
    </row>
    <row r="80" spans="1:18" ht="12.75" customHeight="1">
      <c r="A80" s="191">
        <v>2</v>
      </c>
      <c r="B80" s="189">
        <v>3</v>
      </c>
      <c r="C80" s="189">
        <v>2</v>
      </c>
      <c r="D80" s="189"/>
      <c r="E80" s="189"/>
      <c r="F80" s="192"/>
      <c r="G80" s="208" t="s">
        <v>202</v>
      </c>
      <c r="H80" s="178">
        <v>50</v>
      </c>
      <c r="I80" s="306">
        <f>I81</f>
        <v>0</v>
      </c>
      <c r="J80" s="306">
        <f t="shared" ref="J80:L81" si="5">J81</f>
        <v>0</v>
      </c>
      <c r="K80" s="306">
        <f t="shared" si="5"/>
        <v>0</v>
      </c>
      <c r="L80" s="306">
        <f t="shared" si="5"/>
        <v>0</v>
      </c>
    </row>
    <row r="81" spans="1:12" ht="12" customHeight="1">
      <c r="A81" s="191">
        <v>2</v>
      </c>
      <c r="B81" s="189">
        <v>3</v>
      </c>
      <c r="C81" s="189">
        <v>2</v>
      </c>
      <c r="D81" s="189">
        <v>1</v>
      </c>
      <c r="E81" s="189"/>
      <c r="F81" s="192"/>
      <c r="G81" s="208" t="s">
        <v>202</v>
      </c>
      <c r="H81" s="178">
        <v>51</v>
      </c>
      <c r="I81" s="306">
        <f>I82</f>
        <v>0</v>
      </c>
      <c r="J81" s="306">
        <f t="shared" si="5"/>
        <v>0</v>
      </c>
      <c r="K81" s="306">
        <f t="shared" si="5"/>
        <v>0</v>
      </c>
      <c r="L81" s="306">
        <f t="shared" si="5"/>
        <v>0</v>
      </c>
    </row>
    <row r="82" spans="1:12" ht="15.75" customHeight="1">
      <c r="A82" s="191">
        <v>2</v>
      </c>
      <c r="B82" s="189">
        <v>3</v>
      </c>
      <c r="C82" s="189">
        <v>2</v>
      </c>
      <c r="D82" s="189">
        <v>1</v>
      </c>
      <c r="E82" s="189">
        <v>1</v>
      </c>
      <c r="F82" s="192"/>
      <c r="G82" s="208" t="s">
        <v>202</v>
      </c>
      <c r="H82" s="178">
        <v>52</v>
      </c>
      <c r="I82" s="306">
        <f>SUM(I83)</f>
        <v>0</v>
      </c>
      <c r="J82" s="306">
        <f t="shared" ref="J82:L82" si="6">SUM(J83)</f>
        <v>0</v>
      </c>
      <c r="K82" s="306">
        <f t="shared" si="6"/>
        <v>0</v>
      </c>
      <c r="L82" s="306">
        <f t="shared" si="6"/>
        <v>0</v>
      </c>
    </row>
    <row r="83" spans="1:12" ht="13.5" customHeight="1">
      <c r="A83" s="191">
        <v>2</v>
      </c>
      <c r="B83" s="189">
        <v>3</v>
      </c>
      <c r="C83" s="189">
        <v>2</v>
      </c>
      <c r="D83" s="189">
        <v>1</v>
      </c>
      <c r="E83" s="189">
        <v>1</v>
      </c>
      <c r="F83" s="192">
        <v>1</v>
      </c>
      <c r="G83" s="208" t="s">
        <v>202</v>
      </c>
      <c r="H83" s="178">
        <v>53</v>
      </c>
      <c r="I83" s="312"/>
      <c r="J83" s="312"/>
      <c r="K83" s="312"/>
      <c r="L83" s="312"/>
    </row>
    <row r="84" spans="1:12" ht="16.5" customHeight="1">
      <c r="A84" s="183">
        <v>2</v>
      </c>
      <c r="B84" s="184">
        <v>4</v>
      </c>
      <c r="C84" s="184"/>
      <c r="D84" s="184"/>
      <c r="E84" s="184"/>
      <c r="F84" s="186"/>
      <c r="G84" s="218" t="s">
        <v>203</v>
      </c>
      <c r="H84" s="178">
        <v>54</v>
      </c>
      <c r="I84" s="306">
        <f>I85</f>
        <v>0</v>
      </c>
      <c r="J84" s="318">
        <f t="shared" ref="J84:L86" si="7">J85</f>
        <v>0</v>
      </c>
      <c r="K84" s="307">
        <f t="shared" si="7"/>
        <v>0</v>
      </c>
      <c r="L84" s="307">
        <f t="shared" si="7"/>
        <v>0</v>
      </c>
    </row>
    <row r="85" spans="1:12" ht="15.75" customHeight="1">
      <c r="A85" s="194">
        <v>2</v>
      </c>
      <c r="B85" s="195">
        <v>4</v>
      </c>
      <c r="C85" s="195">
        <v>1</v>
      </c>
      <c r="D85" s="195"/>
      <c r="E85" s="195"/>
      <c r="F85" s="197"/>
      <c r="G85" s="198" t="s">
        <v>204</v>
      </c>
      <c r="H85" s="178">
        <v>55</v>
      </c>
      <c r="I85" s="306">
        <f>I86</f>
        <v>0</v>
      </c>
      <c r="J85" s="318">
        <f t="shared" si="7"/>
        <v>0</v>
      </c>
      <c r="K85" s="307">
        <f t="shared" si="7"/>
        <v>0</v>
      </c>
      <c r="L85" s="307">
        <f t="shared" si="7"/>
        <v>0</v>
      </c>
    </row>
    <row r="86" spans="1:12" ht="17.25" customHeight="1">
      <c r="A86" s="194">
        <v>2</v>
      </c>
      <c r="B86" s="195">
        <v>4</v>
      </c>
      <c r="C86" s="195">
        <v>1</v>
      </c>
      <c r="D86" s="195">
        <v>1</v>
      </c>
      <c r="E86" s="195"/>
      <c r="F86" s="197"/>
      <c r="G86" s="198" t="s">
        <v>204</v>
      </c>
      <c r="H86" s="178">
        <v>56</v>
      </c>
      <c r="I86" s="306">
        <f>I87</f>
        <v>0</v>
      </c>
      <c r="J86" s="318">
        <f t="shared" si="7"/>
        <v>0</v>
      </c>
      <c r="K86" s="307">
        <f t="shared" si="7"/>
        <v>0</v>
      </c>
      <c r="L86" s="307">
        <f t="shared" si="7"/>
        <v>0</v>
      </c>
    </row>
    <row r="87" spans="1:12" ht="18" customHeight="1">
      <c r="A87" s="194">
        <v>2</v>
      </c>
      <c r="B87" s="195">
        <v>4</v>
      </c>
      <c r="C87" s="195">
        <v>1</v>
      </c>
      <c r="D87" s="195">
        <v>1</v>
      </c>
      <c r="E87" s="195">
        <v>1</v>
      </c>
      <c r="F87" s="197"/>
      <c r="G87" s="198" t="s">
        <v>204</v>
      </c>
      <c r="H87" s="178">
        <v>57</v>
      </c>
      <c r="I87" s="306">
        <f>SUM(I88:I90)</f>
        <v>0</v>
      </c>
      <c r="J87" s="318">
        <f>SUM(J88:J90)</f>
        <v>0</v>
      </c>
      <c r="K87" s="307">
        <f>SUM(K88:K90)</f>
        <v>0</v>
      </c>
      <c r="L87" s="307">
        <f>SUM(L88:L90)</f>
        <v>0</v>
      </c>
    </row>
    <row r="88" spans="1:12" ht="14.25" customHeight="1">
      <c r="A88" s="194">
        <v>2</v>
      </c>
      <c r="B88" s="195">
        <v>4</v>
      </c>
      <c r="C88" s="195">
        <v>1</v>
      </c>
      <c r="D88" s="195">
        <v>1</v>
      </c>
      <c r="E88" s="195">
        <v>1</v>
      </c>
      <c r="F88" s="197">
        <v>1</v>
      </c>
      <c r="G88" s="198" t="s">
        <v>205</v>
      </c>
      <c r="H88" s="178">
        <v>58</v>
      </c>
      <c r="I88" s="312"/>
      <c r="J88" s="312"/>
      <c r="K88" s="312"/>
      <c r="L88" s="312"/>
    </row>
    <row r="89" spans="1:12" ht="13.5" customHeight="1">
      <c r="A89" s="194">
        <v>2</v>
      </c>
      <c r="B89" s="194">
        <v>4</v>
      </c>
      <c r="C89" s="194">
        <v>1</v>
      </c>
      <c r="D89" s="195">
        <v>1</v>
      </c>
      <c r="E89" s="195">
        <v>1</v>
      </c>
      <c r="F89" s="219">
        <v>2</v>
      </c>
      <c r="G89" s="196" t="s">
        <v>206</v>
      </c>
      <c r="H89" s="178">
        <v>59</v>
      </c>
      <c r="I89" s="312"/>
      <c r="J89" s="312"/>
      <c r="K89" s="312"/>
      <c r="L89" s="312"/>
    </row>
    <row r="90" spans="1:12">
      <c r="A90" s="194">
        <v>2</v>
      </c>
      <c r="B90" s="195">
        <v>4</v>
      </c>
      <c r="C90" s="194">
        <v>1</v>
      </c>
      <c r="D90" s="195">
        <v>1</v>
      </c>
      <c r="E90" s="195">
        <v>1</v>
      </c>
      <c r="F90" s="219">
        <v>3</v>
      </c>
      <c r="G90" s="196" t="s">
        <v>207</v>
      </c>
      <c r="H90" s="178">
        <v>60</v>
      </c>
      <c r="I90" s="312"/>
      <c r="J90" s="312"/>
      <c r="K90" s="312"/>
      <c r="L90" s="312"/>
    </row>
    <row r="91" spans="1:12">
      <c r="A91" s="183">
        <v>2</v>
      </c>
      <c r="B91" s="184">
        <v>5</v>
      </c>
      <c r="C91" s="183"/>
      <c r="D91" s="184"/>
      <c r="E91" s="184"/>
      <c r="F91" s="220"/>
      <c r="G91" s="185" t="s">
        <v>208</v>
      </c>
      <c r="H91" s="178">
        <v>61</v>
      </c>
      <c r="I91" s="306">
        <f>SUM(I92+I97+I102)</f>
        <v>0</v>
      </c>
      <c r="J91" s="318">
        <f>SUM(J92+J97+J102)</f>
        <v>0</v>
      </c>
      <c r="K91" s="307">
        <f>SUM(K92+K97+K102)</f>
        <v>0</v>
      </c>
      <c r="L91" s="307">
        <f>SUM(L92+L97+L102)</f>
        <v>0</v>
      </c>
    </row>
    <row r="92" spans="1:12">
      <c r="A92" s="191">
        <v>2</v>
      </c>
      <c r="B92" s="189">
        <v>5</v>
      </c>
      <c r="C92" s="191">
        <v>1</v>
      </c>
      <c r="D92" s="189"/>
      <c r="E92" s="189"/>
      <c r="F92" s="221"/>
      <c r="G92" s="190" t="s">
        <v>209</v>
      </c>
      <c r="H92" s="178">
        <v>62</v>
      </c>
      <c r="I92" s="313">
        <f>I93</f>
        <v>0</v>
      </c>
      <c r="J92" s="319">
        <f t="shared" ref="J92:L93" si="8">J93</f>
        <v>0</v>
      </c>
      <c r="K92" s="314">
        <f t="shared" si="8"/>
        <v>0</v>
      </c>
      <c r="L92" s="314">
        <f t="shared" si="8"/>
        <v>0</v>
      </c>
    </row>
    <row r="93" spans="1:12">
      <c r="A93" s="194">
        <v>2</v>
      </c>
      <c r="B93" s="195">
        <v>5</v>
      </c>
      <c r="C93" s="194">
        <v>1</v>
      </c>
      <c r="D93" s="195">
        <v>1</v>
      </c>
      <c r="E93" s="195"/>
      <c r="F93" s="219"/>
      <c r="G93" s="196" t="s">
        <v>209</v>
      </c>
      <c r="H93" s="178">
        <v>63</v>
      </c>
      <c r="I93" s="306">
        <f>I94</f>
        <v>0</v>
      </c>
      <c r="J93" s="318">
        <f t="shared" si="8"/>
        <v>0</v>
      </c>
      <c r="K93" s="307">
        <f t="shared" si="8"/>
        <v>0</v>
      </c>
      <c r="L93" s="307">
        <f t="shared" si="8"/>
        <v>0</v>
      </c>
    </row>
    <row r="94" spans="1:12">
      <c r="A94" s="194">
        <v>2</v>
      </c>
      <c r="B94" s="195">
        <v>5</v>
      </c>
      <c r="C94" s="194">
        <v>1</v>
      </c>
      <c r="D94" s="195">
        <v>1</v>
      </c>
      <c r="E94" s="195">
        <v>1</v>
      </c>
      <c r="F94" s="219"/>
      <c r="G94" s="196" t="s">
        <v>209</v>
      </c>
      <c r="H94" s="178">
        <v>64</v>
      </c>
      <c r="I94" s="306">
        <f>SUM(I95:I96)</f>
        <v>0</v>
      </c>
      <c r="J94" s="318">
        <f>SUM(J95:J96)</f>
        <v>0</v>
      </c>
      <c r="K94" s="307">
        <f>SUM(K95:K96)</f>
        <v>0</v>
      </c>
      <c r="L94" s="307">
        <f>SUM(L95:L96)</f>
        <v>0</v>
      </c>
    </row>
    <row r="95" spans="1:12" ht="27.6">
      <c r="A95" s="194">
        <v>2</v>
      </c>
      <c r="B95" s="195">
        <v>5</v>
      </c>
      <c r="C95" s="194">
        <v>1</v>
      </c>
      <c r="D95" s="195">
        <v>1</v>
      </c>
      <c r="E95" s="195">
        <v>1</v>
      </c>
      <c r="F95" s="219">
        <v>1</v>
      </c>
      <c r="G95" s="196" t="s">
        <v>210</v>
      </c>
      <c r="H95" s="178">
        <v>65</v>
      </c>
      <c r="I95" s="312"/>
      <c r="J95" s="312"/>
      <c r="K95" s="312"/>
      <c r="L95" s="312"/>
    </row>
    <row r="96" spans="1:12" ht="15.75" customHeight="1">
      <c r="A96" s="194">
        <v>2</v>
      </c>
      <c r="B96" s="195">
        <v>5</v>
      </c>
      <c r="C96" s="194">
        <v>1</v>
      </c>
      <c r="D96" s="195">
        <v>1</v>
      </c>
      <c r="E96" s="195">
        <v>1</v>
      </c>
      <c r="F96" s="219">
        <v>2</v>
      </c>
      <c r="G96" s="196" t="s">
        <v>211</v>
      </c>
      <c r="H96" s="178">
        <v>66</v>
      </c>
      <c r="I96" s="312"/>
      <c r="J96" s="312"/>
      <c r="K96" s="312"/>
      <c r="L96" s="312"/>
    </row>
    <row r="97" spans="1:12" ht="12" customHeight="1">
      <c r="A97" s="194">
        <v>2</v>
      </c>
      <c r="B97" s="195">
        <v>5</v>
      </c>
      <c r="C97" s="194">
        <v>2</v>
      </c>
      <c r="D97" s="195"/>
      <c r="E97" s="195"/>
      <c r="F97" s="219"/>
      <c r="G97" s="196" t="s">
        <v>212</v>
      </c>
      <c r="H97" s="178">
        <v>67</v>
      </c>
      <c r="I97" s="306">
        <f>I98</f>
        <v>0</v>
      </c>
      <c r="J97" s="318">
        <f t="shared" ref="J97:L98" si="9">J98</f>
        <v>0</v>
      </c>
      <c r="K97" s="307">
        <f t="shared" si="9"/>
        <v>0</v>
      </c>
      <c r="L97" s="306">
        <f t="shared" si="9"/>
        <v>0</v>
      </c>
    </row>
    <row r="98" spans="1:12" ht="15.75" customHeight="1">
      <c r="A98" s="198">
        <v>2</v>
      </c>
      <c r="B98" s="194">
        <v>5</v>
      </c>
      <c r="C98" s="195">
        <v>2</v>
      </c>
      <c r="D98" s="196">
        <v>1</v>
      </c>
      <c r="E98" s="194"/>
      <c r="F98" s="219"/>
      <c r="G98" s="196" t="s">
        <v>212</v>
      </c>
      <c r="H98" s="178">
        <v>68</v>
      </c>
      <c r="I98" s="306">
        <f>I99</f>
        <v>0</v>
      </c>
      <c r="J98" s="318">
        <f t="shared" si="9"/>
        <v>0</v>
      </c>
      <c r="K98" s="307">
        <f t="shared" si="9"/>
        <v>0</v>
      </c>
      <c r="L98" s="306">
        <f t="shared" si="9"/>
        <v>0</v>
      </c>
    </row>
    <row r="99" spans="1:12" ht="15" customHeight="1">
      <c r="A99" s="198">
        <v>2</v>
      </c>
      <c r="B99" s="194">
        <v>5</v>
      </c>
      <c r="C99" s="195">
        <v>2</v>
      </c>
      <c r="D99" s="196">
        <v>1</v>
      </c>
      <c r="E99" s="194">
        <v>1</v>
      </c>
      <c r="F99" s="219"/>
      <c r="G99" s="196" t="s">
        <v>212</v>
      </c>
      <c r="H99" s="178">
        <v>69</v>
      </c>
      <c r="I99" s="306">
        <f>SUM(I100:I101)</f>
        <v>0</v>
      </c>
      <c r="J99" s="318">
        <f>SUM(J100:J101)</f>
        <v>0</v>
      </c>
      <c r="K99" s="307">
        <f>SUM(K100:K101)</f>
        <v>0</v>
      </c>
      <c r="L99" s="306">
        <f>SUM(L100:L101)</f>
        <v>0</v>
      </c>
    </row>
    <row r="100" spans="1:12" ht="27.6">
      <c r="A100" s="198">
        <v>2</v>
      </c>
      <c r="B100" s="194">
        <v>5</v>
      </c>
      <c r="C100" s="195">
        <v>2</v>
      </c>
      <c r="D100" s="196">
        <v>1</v>
      </c>
      <c r="E100" s="194">
        <v>1</v>
      </c>
      <c r="F100" s="219">
        <v>1</v>
      </c>
      <c r="G100" s="196" t="s">
        <v>213</v>
      </c>
      <c r="H100" s="178">
        <v>70</v>
      </c>
      <c r="I100" s="312"/>
      <c r="J100" s="312"/>
      <c r="K100" s="312"/>
      <c r="L100" s="312"/>
    </row>
    <row r="101" spans="1:12" ht="25.5" customHeight="1">
      <c r="A101" s="198">
        <v>2</v>
      </c>
      <c r="B101" s="194">
        <v>5</v>
      </c>
      <c r="C101" s="195">
        <v>2</v>
      </c>
      <c r="D101" s="196">
        <v>1</v>
      </c>
      <c r="E101" s="194">
        <v>1</v>
      </c>
      <c r="F101" s="219">
        <v>2</v>
      </c>
      <c r="G101" s="196" t="s">
        <v>214</v>
      </c>
      <c r="H101" s="178">
        <v>71</v>
      </c>
      <c r="I101" s="312"/>
      <c r="J101" s="312"/>
      <c r="K101" s="312"/>
      <c r="L101" s="312"/>
    </row>
    <row r="102" spans="1:12" ht="28.5" customHeight="1">
      <c r="A102" s="198">
        <v>2</v>
      </c>
      <c r="B102" s="194">
        <v>5</v>
      </c>
      <c r="C102" s="195">
        <v>3</v>
      </c>
      <c r="D102" s="196"/>
      <c r="E102" s="194"/>
      <c r="F102" s="219"/>
      <c r="G102" s="196" t="s">
        <v>215</v>
      </c>
      <c r="H102" s="178">
        <v>72</v>
      </c>
      <c r="I102" s="306">
        <f>I103</f>
        <v>0</v>
      </c>
      <c r="J102" s="318">
        <f t="shared" ref="J102:L103" si="10">J103</f>
        <v>0</v>
      </c>
      <c r="K102" s="307">
        <f t="shared" si="10"/>
        <v>0</v>
      </c>
      <c r="L102" s="306">
        <f t="shared" si="10"/>
        <v>0</v>
      </c>
    </row>
    <row r="103" spans="1:12" ht="27" customHeight="1">
      <c r="A103" s="198">
        <v>2</v>
      </c>
      <c r="B103" s="194">
        <v>5</v>
      </c>
      <c r="C103" s="195">
        <v>3</v>
      </c>
      <c r="D103" s="196">
        <v>1</v>
      </c>
      <c r="E103" s="194"/>
      <c r="F103" s="219"/>
      <c r="G103" s="196" t="s">
        <v>216</v>
      </c>
      <c r="H103" s="178">
        <v>73</v>
      </c>
      <c r="I103" s="306">
        <f>I104</f>
        <v>0</v>
      </c>
      <c r="J103" s="318">
        <f t="shared" si="10"/>
        <v>0</v>
      </c>
      <c r="K103" s="307">
        <f t="shared" si="10"/>
        <v>0</v>
      </c>
      <c r="L103" s="306">
        <f t="shared" si="10"/>
        <v>0</v>
      </c>
    </row>
    <row r="104" spans="1:12" ht="30" customHeight="1">
      <c r="A104" s="202">
        <v>2</v>
      </c>
      <c r="B104" s="203">
        <v>5</v>
      </c>
      <c r="C104" s="204">
        <v>3</v>
      </c>
      <c r="D104" s="205">
        <v>1</v>
      </c>
      <c r="E104" s="203">
        <v>1</v>
      </c>
      <c r="F104" s="222"/>
      <c r="G104" s="205" t="s">
        <v>216</v>
      </c>
      <c r="H104" s="178">
        <v>74</v>
      </c>
      <c r="I104" s="309">
        <f>SUM(I105:I106)</f>
        <v>0</v>
      </c>
      <c r="J104" s="320">
        <f>SUM(J105:J106)</f>
        <v>0</v>
      </c>
      <c r="K104" s="308">
        <f>SUM(K105:K106)</f>
        <v>0</v>
      </c>
      <c r="L104" s="309">
        <f>SUM(L105:L106)</f>
        <v>0</v>
      </c>
    </row>
    <row r="105" spans="1:12" ht="26.25" customHeight="1">
      <c r="A105" s="198">
        <v>2</v>
      </c>
      <c r="B105" s="194">
        <v>5</v>
      </c>
      <c r="C105" s="195">
        <v>3</v>
      </c>
      <c r="D105" s="196">
        <v>1</v>
      </c>
      <c r="E105" s="194">
        <v>1</v>
      </c>
      <c r="F105" s="219">
        <v>1</v>
      </c>
      <c r="G105" s="196" t="s">
        <v>216</v>
      </c>
      <c r="H105" s="178">
        <v>75</v>
      </c>
      <c r="I105" s="312"/>
      <c r="J105" s="312"/>
      <c r="K105" s="312"/>
      <c r="L105" s="312"/>
    </row>
    <row r="106" spans="1:12" ht="26.25" customHeight="1">
      <c r="A106" s="202">
        <v>2</v>
      </c>
      <c r="B106" s="203">
        <v>5</v>
      </c>
      <c r="C106" s="204">
        <v>3</v>
      </c>
      <c r="D106" s="205">
        <v>1</v>
      </c>
      <c r="E106" s="203">
        <v>1</v>
      </c>
      <c r="F106" s="222">
        <v>2</v>
      </c>
      <c r="G106" s="205" t="s">
        <v>217</v>
      </c>
      <c r="H106" s="178">
        <v>76</v>
      </c>
      <c r="I106" s="312"/>
      <c r="J106" s="312"/>
      <c r="K106" s="312"/>
      <c r="L106" s="312"/>
    </row>
    <row r="107" spans="1:12" ht="27.75" customHeight="1">
      <c r="A107" s="202">
        <v>2</v>
      </c>
      <c r="B107" s="203">
        <v>5</v>
      </c>
      <c r="C107" s="204">
        <v>3</v>
      </c>
      <c r="D107" s="205">
        <v>2</v>
      </c>
      <c r="E107" s="203"/>
      <c r="F107" s="222"/>
      <c r="G107" s="205" t="s">
        <v>218</v>
      </c>
      <c r="H107" s="178">
        <v>77</v>
      </c>
      <c r="I107" s="309">
        <f>I108</f>
        <v>0</v>
      </c>
      <c r="J107" s="309">
        <f t="shared" ref="J107:L107" si="11">J108</f>
        <v>0</v>
      </c>
      <c r="K107" s="309">
        <f t="shared" si="11"/>
        <v>0</v>
      </c>
      <c r="L107" s="309">
        <f t="shared" si="11"/>
        <v>0</v>
      </c>
    </row>
    <row r="108" spans="1:12" ht="25.5" customHeight="1">
      <c r="A108" s="202">
        <v>2</v>
      </c>
      <c r="B108" s="203">
        <v>5</v>
      </c>
      <c r="C108" s="204">
        <v>3</v>
      </c>
      <c r="D108" s="205">
        <v>2</v>
      </c>
      <c r="E108" s="203">
        <v>1</v>
      </c>
      <c r="F108" s="222"/>
      <c r="G108" s="205" t="s">
        <v>218</v>
      </c>
      <c r="H108" s="178">
        <v>78</v>
      </c>
      <c r="I108" s="309">
        <f>SUM(I109:I110)</f>
        <v>0</v>
      </c>
      <c r="J108" s="309">
        <f t="shared" ref="J108:L108" si="12">SUM(J109:J110)</f>
        <v>0</v>
      </c>
      <c r="K108" s="309">
        <f t="shared" si="12"/>
        <v>0</v>
      </c>
      <c r="L108" s="309">
        <f t="shared" si="12"/>
        <v>0</v>
      </c>
    </row>
    <row r="109" spans="1:12" ht="30" customHeight="1">
      <c r="A109" s="202">
        <v>2</v>
      </c>
      <c r="B109" s="203">
        <v>5</v>
      </c>
      <c r="C109" s="204">
        <v>3</v>
      </c>
      <c r="D109" s="205">
        <v>2</v>
      </c>
      <c r="E109" s="203">
        <v>1</v>
      </c>
      <c r="F109" s="222">
        <v>1</v>
      </c>
      <c r="G109" s="205" t="s">
        <v>218</v>
      </c>
      <c r="H109" s="178">
        <v>79</v>
      </c>
      <c r="I109" s="312"/>
      <c r="J109" s="312"/>
      <c r="K109" s="312"/>
      <c r="L109" s="312"/>
    </row>
    <row r="110" spans="1:12" ht="18" customHeight="1">
      <c r="A110" s="202">
        <v>2</v>
      </c>
      <c r="B110" s="203">
        <v>5</v>
      </c>
      <c r="C110" s="204">
        <v>3</v>
      </c>
      <c r="D110" s="205">
        <v>2</v>
      </c>
      <c r="E110" s="203">
        <v>1</v>
      </c>
      <c r="F110" s="222">
        <v>2</v>
      </c>
      <c r="G110" s="205" t="s">
        <v>219</v>
      </c>
      <c r="H110" s="178">
        <v>80</v>
      </c>
      <c r="I110" s="312"/>
      <c r="J110" s="312"/>
      <c r="K110" s="312"/>
      <c r="L110" s="312"/>
    </row>
    <row r="111" spans="1:12" ht="16.5" customHeight="1">
      <c r="A111" s="218">
        <v>2</v>
      </c>
      <c r="B111" s="183">
        <v>6</v>
      </c>
      <c r="C111" s="184"/>
      <c r="D111" s="185"/>
      <c r="E111" s="183"/>
      <c r="F111" s="220"/>
      <c r="G111" s="223" t="s">
        <v>220</v>
      </c>
      <c r="H111" s="178">
        <v>81</v>
      </c>
      <c r="I111" s="306">
        <f>SUM(I112+I117+I121+I125+I129+I133)</f>
        <v>0</v>
      </c>
      <c r="J111" s="306">
        <f t="shared" ref="J111:L111" si="13">SUM(J112+J117+J121+J125+J129+J133)</f>
        <v>0</v>
      </c>
      <c r="K111" s="306">
        <f t="shared" si="13"/>
        <v>0</v>
      </c>
      <c r="L111" s="306">
        <f t="shared" si="13"/>
        <v>0</v>
      </c>
    </row>
    <row r="112" spans="1:12" ht="14.25" customHeight="1">
      <c r="A112" s="202">
        <v>2</v>
      </c>
      <c r="B112" s="203">
        <v>6</v>
      </c>
      <c r="C112" s="204">
        <v>1</v>
      </c>
      <c r="D112" s="205"/>
      <c r="E112" s="203"/>
      <c r="F112" s="222"/>
      <c r="G112" s="205" t="s">
        <v>221</v>
      </c>
      <c r="H112" s="178">
        <v>82</v>
      </c>
      <c r="I112" s="309">
        <f>I113</f>
        <v>0</v>
      </c>
      <c r="J112" s="320">
        <f t="shared" ref="J112:L113" si="14">J113</f>
        <v>0</v>
      </c>
      <c r="K112" s="308">
        <f t="shared" si="14"/>
        <v>0</v>
      </c>
      <c r="L112" s="309">
        <f t="shared" si="14"/>
        <v>0</v>
      </c>
    </row>
    <row r="113" spans="1:12" ht="14.25" customHeight="1">
      <c r="A113" s="198">
        <v>2</v>
      </c>
      <c r="B113" s="194">
        <v>6</v>
      </c>
      <c r="C113" s="195">
        <v>1</v>
      </c>
      <c r="D113" s="196">
        <v>1</v>
      </c>
      <c r="E113" s="194"/>
      <c r="F113" s="219"/>
      <c r="G113" s="196" t="s">
        <v>221</v>
      </c>
      <c r="H113" s="178">
        <v>83</v>
      </c>
      <c r="I113" s="306">
        <f>I114</f>
        <v>0</v>
      </c>
      <c r="J113" s="318">
        <f t="shared" si="14"/>
        <v>0</v>
      </c>
      <c r="K113" s="307">
        <f t="shared" si="14"/>
        <v>0</v>
      </c>
      <c r="L113" s="306">
        <f t="shared" si="14"/>
        <v>0</v>
      </c>
    </row>
    <row r="114" spans="1:12">
      <c r="A114" s="198">
        <v>2</v>
      </c>
      <c r="B114" s="194">
        <v>6</v>
      </c>
      <c r="C114" s="195">
        <v>1</v>
      </c>
      <c r="D114" s="196">
        <v>1</v>
      </c>
      <c r="E114" s="194">
        <v>1</v>
      </c>
      <c r="F114" s="219"/>
      <c r="G114" s="196" t="s">
        <v>221</v>
      </c>
      <c r="H114" s="178">
        <v>84</v>
      </c>
      <c r="I114" s="306">
        <f>SUM(I115:I116)</f>
        <v>0</v>
      </c>
      <c r="J114" s="318">
        <f>SUM(J115:J116)</f>
        <v>0</v>
      </c>
      <c r="K114" s="307">
        <f>SUM(K115:K116)</f>
        <v>0</v>
      </c>
      <c r="L114" s="306">
        <f>SUM(L115:L116)</f>
        <v>0</v>
      </c>
    </row>
    <row r="115" spans="1:12" ht="13.5" customHeight="1">
      <c r="A115" s="198">
        <v>2</v>
      </c>
      <c r="B115" s="194">
        <v>6</v>
      </c>
      <c r="C115" s="195">
        <v>1</v>
      </c>
      <c r="D115" s="196">
        <v>1</v>
      </c>
      <c r="E115" s="194">
        <v>1</v>
      </c>
      <c r="F115" s="219">
        <v>1</v>
      </c>
      <c r="G115" s="196" t="s">
        <v>222</v>
      </c>
      <c r="H115" s="178">
        <v>85</v>
      </c>
      <c r="I115" s="312"/>
      <c r="J115" s="312"/>
      <c r="K115" s="312"/>
      <c r="L115" s="312"/>
    </row>
    <row r="116" spans="1:12">
      <c r="A116" s="208">
        <v>2</v>
      </c>
      <c r="B116" s="191">
        <v>6</v>
      </c>
      <c r="C116" s="189">
        <v>1</v>
      </c>
      <c r="D116" s="190">
        <v>1</v>
      </c>
      <c r="E116" s="191">
        <v>1</v>
      </c>
      <c r="F116" s="221">
        <v>2</v>
      </c>
      <c r="G116" s="190" t="s">
        <v>223</v>
      </c>
      <c r="H116" s="178">
        <v>86</v>
      </c>
      <c r="I116" s="310"/>
      <c r="J116" s="310"/>
      <c r="K116" s="310"/>
      <c r="L116" s="310"/>
    </row>
    <row r="117" spans="1:12" ht="27.6">
      <c r="A117" s="198">
        <v>2</v>
      </c>
      <c r="B117" s="194">
        <v>6</v>
      </c>
      <c r="C117" s="195">
        <v>2</v>
      </c>
      <c r="D117" s="196"/>
      <c r="E117" s="194"/>
      <c r="F117" s="219"/>
      <c r="G117" s="196" t="s">
        <v>224</v>
      </c>
      <c r="H117" s="178">
        <v>87</v>
      </c>
      <c r="I117" s="306">
        <f>I118</f>
        <v>0</v>
      </c>
      <c r="J117" s="318">
        <f t="shared" ref="J117:L119" si="15">J118</f>
        <v>0</v>
      </c>
      <c r="K117" s="307">
        <f t="shared" si="15"/>
        <v>0</v>
      </c>
      <c r="L117" s="306">
        <f t="shared" si="15"/>
        <v>0</v>
      </c>
    </row>
    <row r="118" spans="1:12" ht="14.25" customHeight="1">
      <c r="A118" s="198">
        <v>2</v>
      </c>
      <c r="B118" s="194">
        <v>6</v>
      </c>
      <c r="C118" s="195">
        <v>2</v>
      </c>
      <c r="D118" s="196">
        <v>1</v>
      </c>
      <c r="E118" s="194"/>
      <c r="F118" s="219"/>
      <c r="G118" s="196" t="s">
        <v>224</v>
      </c>
      <c r="H118" s="178">
        <v>88</v>
      </c>
      <c r="I118" s="306">
        <f>I119</f>
        <v>0</v>
      </c>
      <c r="J118" s="318">
        <f t="shared" si="15"/>
        <v>0</v>
      </c>
      <c r="K118" s="307">
        <f t="shared" si="15"/>
        <v>0</v>
      </c>
      <c r="L118" s="306">
        <f t="shared" si="15"/>
        <v>0</v>
      </c>
    </row>
    <row r="119" spans="1:12" ht="14.25" customHeight="1">
      <c r="A119" s="198">
        <v>2</v>
      </c>
      <c r="B119" s="194">
        <v>6</v>
      </c>
      <c r="C119" s="195">
        <v>2</v>
      </c>
      <c r="D119" s="196">
        <v>1</v>
      </c>
      <c r="E119" s="194">
        <v>1</v>
      </c>
      <c r="F119" s="219"/>
      <c r="G119" s="196" t="s">
        <v>224</v>
      </c>
      <c r="H119" s="178">
        <v>89</v>
      </c>
      <c r="I119" s="321">
        <f>I120</f>
        <v>0</v>
      </c>
      <c r="J119" s="322">
        <f t="shared" si="15"/>
        <v>0</v>
      </c>
      <c r="K119" s="323">
        <f t="shared" si="15"/>
        <v>0</v>
      </c>
      <c r="L119" s="321">
        <f t="shared" si="15"/>
        <v>0</v>
      </c>
    </row>
    <row r="120" spans="1:12" ht="27.6">
      <c r="A120" s="198">
        <v>2</v>
      </c>
      <c r="B120" s="194">
        <v>6</v>
      </c>
      <c r="C120" s="195">
        <v>2</v>
      </c>
      <c r="D120" s="196">
        <v>1</v>
      </c>
      <c r="E120" s="194">
        <v>1</v>
      </c>
      <c r="F120" s="219">
        <v>1</v>
      </c>
      <c r="G120" s="196" t="s">
        <v>224</v>
      </c>
      <c r="H120" s="178">
        <v>90</v>
      </c>
      <c r="I120" s="312"/>
      <c r="J120" s="312"/>
      <c r="K120" s="312"/>
      <c r="L120" s="312"/>
    </row>
    <row r="121" spans="1:12" ht="26.25" customHeight="1">
      <c r="A121" s="208">
        <v>2</v>
      </c>
      <c r="B121" s="191">
        <v>6</v>
      </c>
      <c r="C121" s="189">
        <v>3</v>
      </c>
      <c r="D121" s="190"/>
      <c r="E121" s="191"/>
      <c r="F121" s="221"/>
      <c r="G121" s="190" t="s">
        <v>225</v>
      </c>
      <c r="H121" s="178">
        <v>91</v>
      </c>
      <c r="I121" s="313">
        <f>I122</f>
        <v>0</v>
      </c>
      <c r="J121" s="319">
        <f t="shared" ref="J121:L123" si="16">J122</f>
        <v>0</v>
      </c>
      <c r="K121" s="314">
        <f t="shared" si="16"/>
        <v>0</v>
      </c>
      <c r="L121" s="313">
        <f t="shared" si="16"/>
        <v>0</v>
      </c>
    </row>
    <row r="122" spans="1:12" ht="27.6">
      <c r="A122" s="198">
        <v>2</v>
      </c>
      <c r="B122" s="194">
        <v>6</v>
      </c>
      <c r="C122" s="195">
        <v>3</v>
      </c>
      <c r="D122" s="196">
        <v>1</v>
      </c>
      <c r="E122" s="194"/>
      <c r="F122" s="219"/>
      <c r="G122" s="196" t="s">
        <v>225</v>
      </c>
      <c r="H122" s="178">
        <v>92</v>
      </c>
      <c r="I122" s="306">
        <f>I123</f>
        <v>0</v>
      </c>
      <c r="J122" s="318">
        <f t="shared" si="16"/>
        <v>0</v>
      </c>
      <c r="K122" s="307">
        <f t="shared" si="16"/>
        <v>0</v>
      </c>
      <c r="L122" s="306">
        <f t="shared" si="16"/>
        <v>0</v>
      </c>
    </row>
    <row r="123" spans="1:12" ht="26.25" customHeight="1">
      <c r="A123" s="198">
        <v>2</v>
      </c>
      <c r="B123" s="194">
        <v>6</v>
      </c>
      <c r="C123" s="195">
        <v>3</v>
      </c>
      <c r="D123" s="196">
        <v>1</v>
      </c>
      <c r="E123" s="194">
        <v>1</v>
      </c>
      <c r="F123" s="219"/>
      <c r="G123" s="196" t="s">
        <v>225</v>
      </c>
      <c r="H123" s="178">
        <v>93</v>
      </c>
      <c r="I123" s="306">
        <f>I124</f>
        <v>0</v>
      </c>
      <c r="J123" s="318">
        <f t="shared" si="16"/>
        <v>0</v>
      </c>
      <c r="K123" s="307">
        <f t="shared" si="16"/>
        <v>0</v>
      </c>
      <c r="L123" s="306">
        <f t="shared" si="16"/>
        <v>0</v>
      </c>
    </row>
    <row r="124" spans="1:12" ht="27" customHeight="1">
      <c r="A124" s="198">
        <v>2</v>
      </c>
      <c r="B124" s="194">
        <v>6</v>
      </c>
      <c r="C124" s="195">
        <v>3</v>
      </c>
      <c r="D124" s="196">
        <v>1</v>
      </c>
      <c r="E124" s="194">
        <v>1</v>
      </c>
      <c r="F124" s="219">
        <v>1</v>
      </c>
      <c r="G124" s="196" t="s">
        <v>225</v>
      </c>
      <c r="H124" s="178">
        <v>94</v>
      </c>
      <c r="I124" s="312"/>
      <c r="J124" s="312"/>
      <c r="K124" s="312"/>
      <c r="L124" s="312"/>
    </row>
    <row r="125" spans="1:12" ht="27.6">
      <c r="A125" s="208">
        <v>2</v>
      </c>
      <c r="B125" s="191">
        <v>6</v>
      </c>
      <c r="C125" s="189">
        <v>4</v>
      </c>
      <c r="D125" s="190"/>
      <c r="E125" s="191"/>
      <c r="F125" s="221"/>
      <c r="G125" s="190" t="s">
        <v>226</v>
      </c>
      <c r="H125" s="178">
        <v>95</v>
      </c>
      <c r="I125" s="313">
        <f>I126</f>
        <v>0</v>
      </c>
      <c r="J125" s="319">
        <f t="shared" ref="J125:L127" si="17">J126</f>
        <v>0</v>
      </c>
      <c r="K125" s="314">
        <f t="shared" si="17"/>
        <v>0</v>
      </c>
      <c r="L125" s="313">
        <f t="shared" si="17"/>
        <v>0</v>
      </c>
    </row>
    <row r="126" spans="1:12" ht="27" customHeight="1">
      <c r="A126" s="198">
        <v>2</v>
      </c>
      <c r="B126" s="194">
        <v>6</v>
      </c>
      <c r="C126" s="195">
        <v>4</v>
      </c>
      <c r="D126" s="196">
        <v>1</v>
      </c>
      <c r="E126" s="194"/>
      <c r="F126" s="219"/>
      <c r="G126" s="196" t="s">
        <v>226</v>
      </c>
      <c r="H126" s="178">
        <v>96</v>
      </c>
      <c r="I126" s="306">
        <f>I127</f>
        <v>0</v>
      </c>
      <c r="J126" s="318">
        <f t="shared" si="17"/>
        <v>0</v>
      </c>
      <c r="K126" s="307">
        <f t="shared" si="17"/>
        <v>0</v>
      </c>
      <c r="L126" s="306">
        <f t="shared" si="17"/>
        <v>0</v>
      </c>
    </row>
    <row r="127" spans="1:12" ht="27" customHeight="1">
      <c r="A127" s="198">
        <v>2</v>
      </c>
      <c r="B127" s="194">
        <v>6</v>
      </c>
      <c r="C127" s="195">
        <v>4</v>
      </c>
      <c r="D127" s="196">
        <v>1</v>
      </c>
      <c r="E127" s="194">
        <v>1</v>
      </c>
      <c r="F127" s="219"/>
      <c r="G127" s="196" t="s">
        <v>226</v>
      </c>
      <c r="H127" s="178">
        <v>97</v>
      </c>
      <c r="I127" s="306">
        <f>I128</f>
        <v>0</v>
      </c>
      <c r="J127" s="318">
        <f t="shared" si="17"/>
        <v>0</v>
      </c>
      <c r="K127" s="307">
        <f t="shared" si="17"/>
        <v>0</v>
      </c>
      <c r="L127" s="306">
        <f t="shared" si="17"/>
        <v>0</v>
      </c>
    </row>
    <row r="128" spans="1:12" ht="27.75" customHeight="1">
      <c r="A128" s="198">
        <v>2</v>
      </c>
      <c r="B128" s="194">
        <v>6</v>
      </c>
      <c r="C128" s="195">
        <v>4</v>
      </c>
      <c r="D128" s="196">
        <v>1</v>
      </c>
      <c r="E128" s="194">
        <v>1</v>
      </c>
      <c r="F128" s="219">
        <v>1</v>
      </c>
      <c r="G128" s="196" t="s">
        <v>226</v>
      </c>
      <c r="H128" s="178">
        <v>98</v>
      </c>
      <c r="I128" s="312"/>
      <c r="J128" s="312"/>
      <c r="K128" s="312"/>
      <c r="L128" s="312"/>
    </row>
    <row r="129" spans="1:12" ht="27" customHeight="1">
      <c r="A129" s="202">
        <v>2</v>
      </c>
      <c r="B129" s="209">
        <v>6</v>
      </c>
      <c r="C129" s="210">
        <v>5</v>
      </c>
      <c r="D129" s="212"/>
      <c r="E129" s="209"/>
      <c r="F129" s="224"/>
      <c r="G129" s="212" t="s">
        <v>227</v>
      </c>
      <c r="H129" s="178">
        <v>99</v>
      </c>
      <c r="I129" s="315">
        <f>I130</f>
        <v>0</v>
      </c>
      <c r="J129" s="324">
        <f t="shared" ref="J129:L131" si="18">J130</f>
        <v>0</v>
      </c>
      <c r="K129" s="316">
        <f t="shared" si="18"/>
        <v>0</v>
      </c>
      <c r="L129" s="315">
        <f t="shared" si="18"/>
        <v>0</v>
      </c>
    </row>
    <row r="130" spans="1:12" ht="29.25" customHeight="1">
      <c r="A130" s="198">
        <v>2</v>
      </c>
      <c r="B130" s="194">
        <v>6</v>
      </c>
      <c r="C130" s="195">
        <v>5</v>
      </c>
      <c r="D130" s="196">
        <v>1</v>
      </c>
      <c r="E130" s="194"/>
      <c r="F130" s="219"/>
      <c r="G130" s="212" t="s">
        <v>227</v>
      </c>
      <c r="H130" s="178">
        <v>100</v>
      </c>
      <c r="I130" s="306">
        <f>I131</f>
        <v>0</v>
      </c>
      <c r="J130" s="318">
        <f t="shared" si="18"/>
        <v>0</v>
      </c>
      <c r="K130" s="307">
        <f t="shared" si="18"/>
        <v>0</v>
      </c>
      <c r="L130" s="306">
        <f t="shared" si="18"/>
        <v>0</v>
      </c>
    </row>
    <row r="131" spans="1:12" ht="25.5" customHeight="1">
      <c r="A131" s="198">
        <v>2</v>
      </c>
      <c r="B131" s="194">
        <v>6</v>
      </c>
      <c r="C131" s="195">
        <v>5</v>
      </c>
      <c r="D131" s="196">
        <v>1</v>
      </c>
      <c r="E131" s="194">
        <v>1</v>
      </c>
      <c r="F131" s="219"/>
      <c r="G131" s="212" t="s">
        <v>227</v>
      </c>
      <c r="H131" s="178">
        <v>101</v>
      </c>
      <c r="I131" s="306">
        <f>I132</f>
        <v>0</v>
      </c>
      <c r="J131" s="318">
        <f t="shared" si="18"/>
        <v>0</v>
      </c>
      <c r="K131" s="307">
        <f t="shared" si="18"/>
        <v>0</v>
      </c>
      <c r="L131" s="306">
        <f t="shared" si="18"/>
        <v>0</v>
      </c>
    </row>
    <row r="132" spans="1:12" ht="27.75" customHeight="1">
      <c r="A132" s="194">
        <v>2</v>
      </c>
      <c r="B132" s="195">
        <v>6</v>
      </c>
      <c r="C132" s="194">
        <v>5</v>
      </c>
      <c r="D132" s="194">
        <v>1</v>
      </c>
      <c r="E132" s="196">
        <v>1</v>
      </c>
      <c r="F132" s="219">
        <v>1</v>
      </c>
      <c r="G132" s="194" t="s">
        <v>228</v>
      </c>
      <c r="H132" s="178">
        <v>102</v>
      </c>
      <c r="I132" s="312"/>
      <c r="J132" s="312"/>
      <c r="K132" s="312"/>
      <c r="L132" s="312"/>
    </row>
    <row r="133" spans="1:12" ht="27.75" customHeight="1">
      <c r="A133" s="198">
        <v>2</v>
      </c>
      <c r="B133" s="195">
        <v>6</v>
      </c>
      <c r="C133" s="194">
        <v>6</v>
      </c>
      <c r="D133" s="195"/>
      <c r="E133" s="196"/>
      <c r="F133" s="197"/>
      <c r="G133" s="225" t="s">
        <v>229</v>
      </c>
      <c r="H133" s="178">
        <v>103</v>
      </c>
      <c r="I133" s="307">
        <f t="shared" ref="I133:L135" si="19">I134</f>
        <v>0</v>
      </c>
      <c r="J133" s="306">
        <f t="shared" si="19"/>
        <v>0</v>
      </c>
      <c r="K133" s="306">
        <f t="shared" si="19"/>
        <v>0</v>
      </c>
      <c r="L133" s="306">
        <f t="shared" si="19"/>
        <v>0</v>
      </c>
    </row>
    <row r="134" spans="1:12" ht="27.75" customHeight="1">
      <c r="A134" s="198">
        <v>2</v>
      </c>
      <c r="B134" s="195">
        <v>6</v>
      </c>
      <c r="C134" s="194">
        <v>6</v>
      </c>
      <c r="D134" s="195">
        <v>1</v>
      </c>
      <c r="E134" s="196"/>
      <c r="F134" s="197"/>
      <c r="G134" s="225" t="s">
        <v>229</v>
      </c>
      <c r="H134" s="178">
        <v>104</v>
      </c>
      <c r="I134" s="306">
        <f t="shared" si="19"/>
        <v>0</v>
      </c>
      <c r="J134" s="306">
        <f t="shared" si="19"/>
        <v>0</v>
      </c>
      <c r="K134" s="306">
        <f t="shared" si="19"/>
        <v>0</v>
      </c>
      <c r="L134" s="306">
        <f t="shared" si="19"/>
        <v>0</v>
      </c>
    </row>
    <row r="135" spans="1:12" ht="27.75" customHeight="1">
      <c r="A135" s="198">
        <v>2</v>
      </c>
      <c r="B135" s="195">
        <v>6</v>
      </c>
      <c r="C135" s="194">
        <v>6</v>
      </c>
      <c r="D135" s="195">
        <v>1</v>
      </c>
      <c r="E135" s="196">
        <v>1</v>
      </c>
      <c r="F135" s="197"/>
      <c r="G135" s="225" t="s">
        <v>229</v>
      </c>
      <c r="H135" s="178">
        <v>105</v>
      </c>
      <c r="I135" s="306">
        <f t="shared" si="19"/>
        <v>0</v>
      </c>
      <c r="J135" s="306">
        <f t="shared" si="19"/>
        <v>0</v>
      </c>
      <c r="K135" s="306">
        <f t="shared" si="19"/>
        <v>0</v>
      </c>
      <c r="L135" s="306">
        <f t="shared" si="19"/>
        <v>0</v>
      </c>
    </row>
    <row r="136" spans="1:12" ht="27.75" customHeight="1">
      <c r="A136" s="198">
        <v>2</v>
      </c>
      <c r="B136" s="195">
        <v>6</v>
      </c>
      <c r="C136" s="194">
        <v>6</v>
      </c>
      <c r="D136" s="195">
        <v>1</v>
      </c>
      <c r="E136" s="196">
        <v>1</v>
      </c>
      <c r="F136" s="197">
        <v>1</v>
      </c>
      <c r="G136" s="167" t="s">
        <v>229</v>
      </c>
      <c r="H136" s="178">
        <v>106</v>
      </c>
      <c r="I136" s="312"/>
      <c r="J136" s="325"/>
      <c r="K136" s="312"/>
      <c r="L136" s="312"/>
    </row>
    <row r="137" spans="1:12" ht="28.5" customHeight="1">
      <c r="A137" s="218">
        <v>2</v>
      </c>
      <c r="B137" s="183">
        <v>7</v>
      </c>
      <c r="C137" s="183"/>
      <c r="D137" s="184"/>
      <c r="E137" s="184"/>
      <c r="F137" s="186"/>
      <c r="G137" s="185" t="s">
        <v>230</v>
      </c>
      <c r="H137" s="178">
        <v>107</v>
      </c>
      <c r="I137" s="307">
        <f>SUM(I138+I143+I151)</f>
        <v>46000</v>
      </c>
      <c r="J137" s="318">
        <f>SUM(J138+J143+J151)</f>
        <v>46000</v>
      </c>
      <c r="K137" s="307">
        <f>SUM(K138+K143+K151)</f>
        <v>35106.199999999997</v>
      </c>
      <c r="L137" s="306">
        <f>SUM(L138+L143+L151)</f>
        <v>35106.199999999997</v>
      </c>
    </row>
    <row r="138" spans="1:12">
      <c r="A138" s="198">
        <v>2</v>
      </c>
      <c r="B138" s="194">
        <v>7</v>
      </c>
      <c r="C138" s="194">
        <v>1</v>
      </c>
      <c r="D138" s="195"/>
      <c r="E138" s="195"/>
      <c r="F138" s="197"/>
      <c r="G138" s="196" t="s">
        <v>231</v>
      </c>
      <c r="H138" s="178">
        <v>108</v>
      </c>
      <c r="I138" s="307">
        <f>I139</f>
        <v>0</v>
      </c>
      <c r="J138" s="318">
        <f t="shared" ref="J138:L139" si="20">J139</f>
        <v>0</v>
      </c>
      <c r="K138" s="307">
        <f t="shared" si="20"/>
        <v>0</v>
      </c>
      <c r="L138" s="306">
        <f t="shared" si="20"/>
        <v>0</v>
      </c>
    </row>
    <row r="139" spans="1:12" ht="24" customHeight="1">
      <c r="A139" s="198">
        <v>2</v>
      </c>
      <c r="B139" s="194">
        <v>7</v>
      </c>
      <c r="C139" s="194">
        <v>1</v>
      </c>
      <c r="D139" s="195">
        <v>1</v>
      </c>
      <c r="E139" s="195"/>
      <c r="F139" s="197"/>
      <c r="G139" s="196" t="s">
        <v>231</v>
      </c>
      <c r="H139" s="178">
        <v>109</v>
      </c>
      <c r="I139" s="307">
        <f>I140</f>
        <v>0</v>
      </c>
      <c r="J139" s="318">
        <f t="shared" si="20"/>
        <v>0</v>
      </c>
      <c r="K139" s="307">
        <f t="shared" si="20"/>
        <v>0</v>
      </c>
      <c r="L139" s="306">
        <f t="shared" si="20"/>
        <v>0</v>
      </c>
    </row>
    <row r="140" spans="1:12" ht="28.5" customHeight="1">
      <c r="A140" s="198">
        <v>2</v>
      </c>
      <c r="B140" s="194">
        <v>7</v>
      </c>
      <c r="C140" s="194">
        <v>1</v>
      </c>
      <c r="D140" s="195">
        <v>1</v>
      </c>
      <c r="E140" s="195">
        <v>1</v>
      </c>
      <c r="F140" s="197"/>
      <c r="G140" s="196" t="s">
        <v>231</v>
      </c>
      <c r="H140" s="178">
        <v>110</v>
      </c>
      <c r="I140" s="307">
        <f>SUM(I141:I142)</f>
        <v>0</v>
      </c>
      <c r="J140" s="318">
        <f>SUM(J141:J142)</f>
        <v>0</v>
      </c>
      <c r="K140" s="307">
        <f>SUM(K141:K142)</f>
        <v>0</v>
      </c>
      <c r="L140" s="306">
        <f>SUM(L141:L142)</f>
        <v>0</v>
      </c>
    </row>
    <row r="141" spans="1:12" ht="26.25" customHeight="1">
      <c r="A141" s="208">
        <v>2</v>
      </c>
      <c r="B141" s="191">
        <v>7</v>
      </c>
      <c r="C141" s="208">
        <v>1</v>
      </c>
      <c r="D141" s="194">
        <v>1</v>
      </c>
      <c r="E141" s="189">
        <v>1</v>
      </c>
      <c r="F141" s="192">
        <v>1</v>
      </c>
      <c r="G141" s="190" t="s">
        <v>232</v>
      </c>
      <c r="H141" s="178">
        <v>111</v>
      </c>
      <c r="I141" s="326"/>
      <c r="J141" s="326"/>
      <c r="K141" s="326"/>
      <c r="L141" s="326"/>
    </row>
    <row r="142" spans="1:12" ht="24" customHeight="1">
      <c r="A142" s="194">
        <v>2</v>
      </c>
      <c r="B142" s="194">
        <v>7</v>
      </c>
      <c r="C142" s="198">
        <v>1</v>
      </c>
      <c r="D142" s="194">
        <v>1</v>
      </c>
      <c r="E142" s="195">
        <v>1</v>
      </c>
      <c r="F142" s="197">
        <v>2</v>
      </c>
      <c r="G142" s="196" t="s">
        <v>233</v>
      </c>
      <c r="H142" s="178">
        <v>112</v>
      </c>
      <c r="I142" s="311"/>
      <c r="J142" s="311"/>
      <c r="K142" s="311"/>
      <c r="L142" s="311"/>
    </row>
    <row r="143" spans="1:12" ht="27.6">
      <c r="A143" s="202">
        <v>2</v>
      </c>
      <c r="B143" s="203">
        <v>7</v>
      </c>
      <c r="C143" s="202">
        <v>2</v>
      </c>
      <c r="D143" s="203"/>
      <c r="E143" s="204"/>
      <c r="F143" s="206"/>
      <c r="G143" s="205" t="s">
        <v>234</v>
      </c>
      <c r="H143" s="178">
        <v>113</v>
      </c>
      <c r="I143" s="308">
        <f>I144</f>
        <v>0</v>
      </c>
      <c r="J143" s="320">
        <f t="shared" ref="J143:L144" si="21">J144</f>
        <v>0</v>
      </c>
      <c r="K143" s="308">
        <f t="shared" si="21"/>
        <v>0</v>
      </c>
      <c r="L143" s="309">
        <f t="shared" si="21"/>
        <v>0</v>
      </c>
    </row>
    <row r="144" spans="1:12" ht="27.6">
      <c r="A144" s="198">
        <v>2</v>
      </c>
      <c r="B144" s="194">
        <v>7</v>
      </c>
      <c r="C144" s="198">
        <v>2</v>
      </c>
      <c r="D144" s="194">
        <v>1</v>
      </c>
      <c r="E144" s="195"/>
      <c r="F144" s="197"/>
      <c r="G144" s="196" t="s">
        <v>235</v>
      </c>
      <c r="H144" s="178">
        <v>114</v>
      </c>
      <c r="I144" s="307">
        <f>I145</f>
        <v>0</v>
      </c>
      <c r="J144" s="318">
        <f t="shared" si="21"/>
        <v>0</v>
      </c>
      <c r="K144" s="307">
        <f t="shared" si="21"/>
        <v>0</v>
      </c>
      <c r="L144" s="306">
        <f t="shared" si="21"/>
        <v>0</v>
      </c>
    </row>
    <row r="145" spans="1:12" ht="27.6">
      <c r="A145" s="198">
        <v>2</v>
      </c>
      <c r="B145" s="194">
        <v>7</v>
      </c>
      <c r="C145" s="198">
        <v>2</v>
      </c>
      <c r="D145" s="194">
        <v>1</v>
      </c>
      <c r="E145" s="195">
        <v>1</v>
      </c>
      <c r="F145" s="197"/>
      <c r="G145" s="196" t="s">
        <v>235</v>
      </c>
      <c r="H145" s="178">
        <v>115</v>
      </c>
      <c r="I145" s="307">
        <f>SUM(I146:I147)</f>
        <v>0</v>
      </c>
      <c r="J145" s="318">
        <f>SUM(J146:J147)</f>
        <v>0</v>
      </c>
      <c r="K145" s="307">
        <f>SUM(K146:K147)</f>
        <v>0</v>
      </c>
      <c r="L145" s="306">
        <f>SUM(L146:L147)</f>
        <v>0</v>
      </c>
    </row>
    <row r="146" spans="1:12" ht="23.25" customHeight="1">
      <c r="A146" s="198">
        <v>2</v>
      </c>
      <c r="B146" s="194">
        <v>7</v>
      </c>
      <c r="C146" s="198">
        <v>2</v>
      </c>
      <c r="D146" s="194">
        <v>1</v>
      </c>
      <c r="E146" s="195">
        <v>1</v>
      </c>
      <c r="F146" s="197">
        <v>1</v>
      </c>
      <c r="G146" s="196" t="s">
        <v>236</v>
      </c>
      <c r="H146" s="178">
        <v>116</v>
      </c>
      <c r="I146" s="311"/>
      <c r="J146" s="311"/>
      <c r="K146" s="311"/>
      <c r="L146" s="311"/>
    </row>
    <row r="147" spans="1:12" ht="26.25" customHeight="1">
      <c r="A147" s="198">
        <v>2</v>
      </c>
      <c r="B147" s="194">
        <v>7</v>
      </c>
      <c r="C147" s="198">
        <v>2</v>
      </c>
      <c r="D147" s="194">
        <v>1</v>
      </c>
      <c r="E147" s="195">
        <v>1</v>
      </c>
      <c r="F147" s="197">
        <v>2</v>
      </c>
      <c r="G147" s="196" t="s">
        <v>237</v>
      </c>
      <c r="H147" s="178">
        <v>117</v>
      </c>
      <c r="I147" s="311"/>
      <c r="J147" s="311"/>
      <c r="K147" s="311"/>
      <c r="L147" s="311"/>
    </row>
    <row r="148" spans="1:12" ht="27.75" customHeight="1">
      <c r="A148" s="198">
        <v>2</v>
      </c>
      <c r="B148" s="194">
        <v>7</v>
      </c>
      <c r="C148" s="198">
        <v>2</v>
      </c>
      <c r="D148" s="194">
        <v>2</v>
      </c>
      <c r="E148" s="195"/>
      <c r="F148" s="197"/>
      <c r="G148" s="196" t="s">
        <v>238</v>
      </c>
      <c r="H148" s="178">
        <v>118</v>
      </c>
      <c r="I148" s="307">
        <f>I149</f>
        <v>0</v>
      </c>
      <c r="J148" s="307">
        <f t="shared" ref="J148:L148" si="22">J149</f>
        <v>0</v>
      </c>
      <c r="K148" s="307">
        <f t="shared" si="22"/>
        <v>0</v>
      </c>
      <c r="L148" s="307">
        <f t="shared" si="22"/>
        <v>0</v>
      </c>
    </row>
    <row r="149" spans="1:12" ht="24.75" customHeight="1">
      <c r="A149" s="198">
        <v>2</v>
      </c>
      <c r="B149" s="194">
        <v>7</v>
      </c>
      <c r="C149" s="198">
        <v>2</v>
      </c>
      <c r="D149" s="194">
        <v>2</v>
      </c>
      <c r="E149" s="195">
        <v>1</v>
      </c>
      <c r="F149" s="197"/>
      <c r="G149" s="196" t="s">
        <v>238</v>
      </c>
      <c r="H149" s="178">
        <v>119</v>
      </c>
      <c r="I149" s="307">
        <f>SUM(I150)</f>
        <v>0</v>
      </c>
      <c r="J149" s="307">
        <f t="shared" ref="J149:L149" si="23">SUM(J150)</f>
        <v>0</v>
      </c>
      <c r="K149" s="307">
        <f t="shared" si="23"/>
        <v>0</v>
      </c>
      <c r="L149" s="307">
        <f t="shared" si="23"/>
        <v>0</v>
      </c>
    </row>
    <row r="150" spans="1:12" ht="27" customHeight="1">
      <c r="A150" s="198">
        <v>2</v>
      </c>
      <c r="B150" s="194">
        <v>7</v>
      </c>
      <c r="C150" s="198">
        <v>2</v>
      </c>
      <c r="D150" s="194">
        <v>2</v>
      </c>
      <c r="E150" s="195">
        <v>1</v>
      </c>
      <c r="F150" s="197">
        <v>1</v>
      </c>
      <c r="G150" s="196" t="s">
        <v>238</v>
      </c>
      <c r="H150" s="178">
        <v>120</v>
      </c>
      <c r="I150" s="311"/>
      <c r="J150" s="311"/>
      <c r="K150" s="311"/>
      <c r="L150" s="311"/>
    </row>
    <row r="151" spans="1:12">
      <c r="A151" s="198">
        <v>2</v>
      </c>
      <c r="B151" s="194">
        <v>7</v>
      </c>
      <c r="C151" s="198">
        <v>3</v>
      </c>
      <c r="D151" s="194"/>
      <c r="E151" s="195"/>
      <c r="F151" s="197"/>
      <c r="G151" s="196" t="s">
        <v>239</v>
      </c>
      <c r="H151" s="178">
        <v>121</v>
      </c>
      <c r="I151" s="307">
        <f>I152</f>
        <v>46000</v>
      </c>
      <c r="J151" s="318">
        <f t="shared" ref="J151:L152" si="24">J152</f>
        <v>46000</v>
      </c>
      <c r="K151" s="307">
        <f t="shared" si="24"/>
        <v>35106.199999999997</v>
      </c>
      <c r="L151" s="306">
        <f t="shared" si="24"/>
        <v>35106.199999999997</v>
      </c>
    </row>
    <row r="152" spans="1:12">
      <c r="A152" s="202">
        <v>2</v>
      </c>
      <c r="B152" s="209">
        <v>7</v>
      </c>
      <c r="C152" s="226">
        <v>3</v>
      </c>
      <c r="D152" s="209">
        <v>1</v>
      </c>
      <c r="E152" s="210"/>
      <c r="F152" s="211"/>
      <c r="G152" s="212" t="s">
        <v>239</v>
      </c>
      <c r="H152" s="178">
        <v>122</v>
      </c>
      <c r="I152" s="316">
        <f>I153</f>
        <v>46000</v>
      </c>
      <c r="J152" s="324">
        <f t="shared" si="24"/>
        <v>46000</v>
      </c>
      <c r="K152" s="316">
        <f t="shared" si="24"/>
        <v>35106.199999999997</v>
      </c>
      <c r="L152" s="315">
        <f t="shared" si="24"/>
        <v>35106.199999999997</v>
      </c>
    </row>
    <row r="153" spans="1:12">
      <c r="A153" s="198">
        <v>2</v>
      </c>
      <c r="B153" s="194">
        <v>7</v>
      </c>
      <c r="C153" s="198">
        <v>3</v>
      </c>
      <c r="D153" s="194">
        <v>1</v>
      </c>
      <c r="E153" s="195">
        <v>1</v>
      </c>
      <c r="F153" s="197"/>
      <c r="G153" s="196" t="s">
        <v>239</v>
      </c>
      <c r="H153" s="178">
        <v>123</v>
      </c>
      <c r="I153" s="307">
        <f>SUM(I154:I155)</f>
        <v>46000</v>
      </c>
      <c r="J153" s="318">
        <f>SUM(J154:J155)</f>
        <v>46000</v>
      </c>
      <c r="K153" s="307">
        <f>SUM(K154:K155)</f>
        <v>35106.199999999997</v>
      </c>
      <c r="L153" s="306">
        <f>SUM(L154:L155)</f>
        <v>35106.199999999997</v>
      </c>
    </row>
    <row r="154" spans="1:12">
      <c r="A154" s="208">
        <v>2</v>
      </c>
      <c r="B154" s="191">
        <v>7</v>
      </c>
      <c r="C154" s="208">
        <v>3</v>
      </c>
      <c r="D154" s="191">
        <v>1</v>
      </c>
      <c r="E154" s="189">
        <v>1</v>
      </c>
      <c r="F154" s="192">
        <v>1</v>
      </c>
      <c r="G154" s="190" t="s">
        <v>240</v>
      </c>
      <c r="H154" s="178">
        <v>124</v>
      </c>
      <c r="I154" s="326">
        <v>46000</v>
      </c>
      <c r="J154" s="326">
        <v>46000</v>
      </c>
      <c r="K154" s="326">
        <v>35106.199999999997</v>
      </c>
      <c r="L154" s="326">
        <v>35106.199999999997</v>
      </c>
    </row>
    <row r="155" spans="1:12" ht="25.5" customHeight="1">
      <c r="A155" s="198">
        <v>2</v>
      </c>
      <c r="B155" s="194">
        <v>7</v>
      </c>
      <c r="C155" s="198">
        <v>3</v>
      </c>
      <c r="D155" s="194">
        <v>1</v>
      </c>
      <c r="E155" s="195">
        <v>1</v>
      </c>
      <c r="F155" s="197">
        <v>2</v>
      </c>
      <c r="G155" s="196" t="s">
        <v>241</v>
      </c>
      <c r="H155" s="178">
        <v>125</v>
      </c>
      <c r="I155" s="311"/>
      <c r="J155" s="312"/>
      <c r="K155" s="312"/>
      <c r="L155" s="312"/>
    </row>
    <row r="156" spans="1:12" ht="24" customHeight="1">
      <c r="A156" s="218">
        <v>2</v>
      </c>
      <c r="B156" s="218">
        <v>8</v>
      </c>
      <c r="C156" s="183"/>
      <c r="D156" s="201"/>
      <c r="E156" s="188"/>
      <c r="F156" s="227"/>
      <c r="G156" s="193" t="s">
        <v>242</v>
      </c>
      <c r="H156" s="178">
        <v>126</v>
      </c>
      <c r="I156" s="314">
        <f>I157</f>
        <v>0</v>
      </c>
      <c r="J156" s="319">
        <f>J157</f>
        <v>0</v>
      </c>
      <c r="K156" s="314">
        <f>K157</f>
        <v>0</v>
      </c>
      <c r="L156" s="313">
        <f>L157</f>
        <v>0</v>
      </c>
    </row>
    <row r="157" spans="1:12" ht="21.75" customHeight="1">
      <c r="A157" s="202">
        <v>2</v>
      </c>
      <c r="B157" s="202">
        <v>8</v>
      </c>
      <c r="C157" s="202">
        <v>1</v>
      </c>
      <c r="D157" s="203"/>
      <c r="E157" s="204"/>
      <c r="F157" s="206"/>
      <c r="G157" s="190" t="s">
        <v>242</v>
      </c>
      <c r="H157" s="178">
        <v>127</v>
      </c>
      <c r="I157" s="314">
        <f>I158+I163</f>
        <v>0</v>
      </c>
      <c r="J157" s="319">
        <f>J158+J163</f>
        <v>0</v>
      </c>
      <c r="K157" s="314">
        <f>K158+K163</f>
        <v>0</v>
      </c>
      <c r="L157" s="313">
        <f>L158+L163</f>
        <v>0</v>
      </c>
    </row>
    <row r="158" spans="1:12" ht="27" customHeight="1">
      <c r="A158" s="198">
        <v>2</v>
      </c>
      <c r="B158" s="194">
        <v>8</v>
      </c>
      <c r="C158" s="196">
        <v>1</v>
      </c>
      <c r="D158" s="194">
        <v>1</v>
      </c>
      <c r="E158" s="195"/>
      <c r="F158" s="197"/>
      <c r="G158" s="196" t="s">
        <v>243</v>
      </c>
      <c r="H158" s="178">
        <v>128</v>
      </c>
      <c r="I158" s="307">
        <f>I159</f>
        <v>0</v>
      </c>
      <c r="J158" s="318">
        <f>J159</f>
        <v>0</v>
      </c>
      <c r="K158" s="307">
        <f>K159</f>
        <v>0</v>
      </c>
      <c r="L158" s="306">
        <f>L159</f>
        <v>0</v>
      </c>
    </row>
    <row r="159" spans="1:12" ht="23.25" customHeight="1">
      <c r="A159" s="198">
        <v>2</v>
      </c>
      <c r="B159" s="194">
        <v>8</v>
      </c>
      <c r="C159" s="190">
        <v>1</v>
      </c>
      <c r="D159" s="191">
        <v>1</v>
      </c>
      <c r="E159" s="189">
        <v>1</v>
      </c>
      <c r="F159" s="192"/>
      <c r="G159" s="196" t="s">
        <v>243</v>
      </c>
      <c r="H159" s="178">
        <v>129</v>
      </c>
      <c r="I159" s="314">
        <f>SUM(I160:I162)</f>
        <v>0</v>
      </c>
      <c r="J159" s="314">
        <f t="shared" ref="J159:L159" si="25">SUM(J160:J162)</f>
        <v>0</v>
      </c>
      <c r="K159" s="314">
        <f t="shared" si="25"/>
        <v>0</v>
      </c>
      <c r="L159" s="314">
        <f t="shared" si="25"/>
        <v>0</v>
      </c>
    </row>
    <row r="160" spans="1:12" ht="23.25" customHeight="1">
      <c r="A160" s="194">
        <v>2</v>
      </c>
      <c r="B160" s="191">
        <v>8</v>
      </c>
      <c r="C160" s="196">
        <v>1</v>
      </c>
      <c r="D160" s="194">
        <v>1</v>
      </c>
      <c r="E160" s="195">
        <v>1</v>
      </c>
      <c r="F160" s="197">
        <v>1</v>
      </c>
      <c r="G160" s="196" t="s">
        <v>244</v>
      </c>
      <c r="H160" s="178">
        <v>130</v>
      </c>
      <c r="I160" s="311"/>
      <c r="J160" s="311"/>
      <c r="K160" s="311"/>
      <c r="L160" s="311"/>
    </row>
    <row r="161" spans="1:12" ht="27" customHeight="1">
      <c r="A161" s="202">
        <v>2</v>
      </c>
      <c r="B161" s="209">
        <v>8</v>
      </c>
      <c r="C161" s="212">
        <v>1</v>
      </c>
      <c r="D161" s="209">
        <v>1</v>
      </c>
      <c r="E161" s="210">
        <v>1</v>
      </c>
      <c r="F161" s="211">
        <v>2</v>
      </c>
      <c r="G161" s="212" t="s">
        <v>245</v>
      </c>
      <c r="H161" s="178">
        <v>131</v>
      </c>
      <c r="I161" s="327"/>
      <c r="J161" s="327"/>
      <c r="K161" s="327"/>
      <c r="L161" s="327"/>
    </row>
    <row r="162" spans="1:12">
      <c r="A162" s="202">
        <v>2</v>
      </c>
      <c r="B162" s="209">
        <v>8</v>
      </c>
      <c r="C162" s="212">
        <v>1</v>
      </c>
      <c r="D162" s="209">
        <v>1</v>
      </c>
      <c r="E162" s="210">
        <v>1</v>
      </c>
      <c r="F162" s="211">
        <v>3</v>
      </c>
      <c r="G162" s="212" t="s">
        <v>246</v>
      </c>
      <c r="H162" s="178">
        <v>132</v>
      </c>
      <c r="I162" s="327"/>
      <c r="J162" s="328"/>
      <c r="K162" s="327"/>
      <c r="L162" s="317"/>
    </row>
    <row r="163" spans="1:12" ht="23.25" customHeight="1">
      <c r="A163" s="198">
        <v>2</v>
      </c>
      <c r="B163" s="194">
        <v>8</v>
      </c>
      <c r="C163" s="196">
        <v>1</v>
      </c>
      <c r="D163" s="194">
        <v>2</v>
      </c>
      <c r="E163" s="195"/>
      <c r="F163" s="197"/>
      <c r="G163" s="196" t="s">
        <v>247</v>
      </c>
      <c r="H163" s="178">
        <v>133</v>
      </c>
      <c r="I163" s="307">
        <f>I164</f>
        <v>0</v>
      </c>
      <c r="J163" s="318">
        <f t="shared" ref="J163:L164" si="26">J164</f>
        <v>0</v>
      </c>
      <c r="K163" s="307">
        <f t="shared" si="26"/>
        <v>0</v>
      </c>
      <c r="L163" s="306">
        <f t="shared" si="26"/>
        <v>0</v>
      </c>
    </row>
    <row r="164" spans="1:12">
      <c r="A164" s="198">
        <v>2</v>
      </c>
      <c r="B164" s="194">
        <v>8</v>
      </c>
      <c r="C164" s="196">
        <v>1</v>
      </c>
      <c r="D164" s="194">
        <v>2</v>
      </c>
      <c r="E164" s="195">
        <v>1</v>
      </c>
      <c r="F164" s="197"/>
      <c r="G164" s="196" t="s">
        <v>247</v>
      </c>
      <c r="H164" s="178">
        <v>134</v>
      </c>
      <c r="I164" s="307">
        <f>I165</f>
        <v>0</v>
      </c>
      <c r="J164" s="318">
        <f t="shared" si="26"/>
        <v>0</v>
      </c>
      <c r="K164" s="307">
        <f t="shared" si="26"/>
        <v>0</v>
      </c>
      <c r="L164" s="306">
        <f t="shared" si="26"/>
        <v>0</v>
      </c>
    </row>
    <row r="165" spans="1:12">
      <c r="A165" s="202">
        <v>2</v>
      </c>
      <c r="B165" s="203">
        <v>8</v>
      </c>
      <c r="C165" s="205">
        <v>1</v>
      </c>
      <c r="D165" s="203">
        <v>2</v>
      </c>
      <c r="E165" s="204">
        <v>1</v>
      </c>
      <c r="F165" s="206">
        <v>1</v>
      </c>
      <c r="G165" s="196" t="s">
        <v>247</v>
      </c>
      <c r="H165" s="178">
        <v>135</v>
      </c>
      <c r="I165" s="329"/>
      <c r="J165" s="312"/>
      <c r="K165" s="312"/>
      <c r="L165" s="312"/>
    </row>
    <row r="166" spans="1:12" ht="39.75" customHeight="1">
      <c r="A166" s="218">
        <v>2</v>
      </c>
      <c r="B166" s="183">
        <v>9</v>
      </c>
      <c r="C166" s="185"/>
      <c r="D166" s="183"/>
      <c r="E166" s="184"/>
      <c r="F166" s="186"/>
      <c r="G166" s="185" t="s">
        <v>248</v>
      </c>
      <c r="H166" s="178">
        <v>136</v>
      </c>
      <c r="I166" s="307">
        <f>I167+I171</f>
        <v>0</v>
      </c>
      <c r="J166" s="318">
        <f>J167+J171</f>
        <v>0</v>
      </c>
      <c r="K166" s="307">
        <f>K167+K171</f>
        <v>0</v>
      </c>
      <c r="L166" s="306">
        <f>L167+L171</f>
        <v>0</v>
      </c>
    </row>
    <row r="167" spans="1:12" s="205" customFormat="1" ht="39" customHeight="1">
      <c r="A167" s="198">
        <v>2</v>
      </c>
      <c r="B167" s="194">
        <v>9</v>
      </c>
      <c r="C167" s="196">
        <v>1</v>
      </c>
      <c r="D167" s="194"/>
      <c r="E167" s="195"/>
      <c r="F167" s="197"/>
      <c r="G167" s="196" t="s">
        <v>249</v>
      </c>
      <c r="H167" s="178">
        <v>137</v>
      </c>
      <c r="I167" s="307">
        <f>I168</f>
        <v>0</v>
      </c>
      <c r="J167" s="318">
        <f t="shared" ref="J167:L168" si="27">J168</f>
        <v>0</v>
      </c>
      <c r="K167" s="307">
        <f t="shared" si="27"/>
        <v>0</v>
      </c>
      <c r="L167" s="306">
        <f t="shared" si="27"/>
        <v>0</v>
      </c>
    </row>
    <row r="168" spans="1:12" ht="42.75" customHeight="1">
      <c r="A168" s="208">
        <v>2</v>
      </c>
      <c r="B168" s="191">
        <v>9</v>
      </c>
      <c r="C168" s="190">
        <v>1</v>
      </c>
      <c r="D168" s="191">
        <v>1</v>
      </c>
      <c r="E168" s="189"/>
      <c r="F168" s="192"/>
      <c r="G168" s="196" t="s">
        <v>249</v>
      </c>
      <c r="H168" s="178">
        <v>138</v>
      </c>
      <c r="I168" s="314">
        <f>I169</f>
        <v>0</v>
      </c>
      <c r="J168" s="319">
        <f t="shared" si="27"/>
        <v>0</v>
      </c>
      <c r="K168" s="314">
        <f t="shared" si="27"/>
        <v>0</v>
      </c>
      <c r="L168" s="313">
        <f t="shared" si="27"/>
        <v>0</v>
      </c>
    </row>
    <row r="169" spans="1:12" ht="38.25" customHeight="1">
      <c r="A169" s="198">
        <v>2</v>
      </c>
      <c r="B169" s="194">
        <v>9</v>
      </c>
      <c r="C169" s="198">
        <v>1</v>
      </c>
      <c r="D169" s="194">
        <v>1</v>
      </c>
      <c r="E169" s="195">
        <v>1</v>
      </c>
      <c r="F169" s="197"/>
      <c r="G169" s="196" t="s">
        <v>249</v>
      </c>
      <c r="H169" s="178">
        <v>139</v>
      </c>
      <c r="I169" s="307">
        <f>I170</f>
        <v>0</v>
      </c>
      <c r="J169" s="318">
        <f>J170</f>
        <v>0</v>
      </c>
      <c r="K169" s="307">
        <f>K170</f>
        <v>0</v>
      </c>
      <c r="L169" s="306">
        <f>L170</f>
        <v>0</v>
      </c>
    </row>
    <row r="170" spans="1:12" ht="38.25" customHeight="1">
      <c r="A170" s="208">
        <v>2</v>
      </c>
      <c r="B170" s="191">
        <v>9</v>
      </c>
      <c r="C170" s="191">
        <v>1</v>
      </c>
      <c r="D170" s="191">
        <v>1</v>
      </c>
      <c r="E170" s="189">
        <v>1</v>
      </c>
      <c r="F170" s="192">
        <v>1</v>
      </c>
      <c r="G170" s="196" t="s">
        <v>249</v>
      </c>
      <c r="H170" s="178">
        <v>140</v>
      </c>
      <c r="I170" s="326"/>
      <c r="J170" s="326"/>
      <c r="K170" s="326"/>
      <c r="L170" s="326"/>
    </row>
    <row r="171" spans="1:12" ht="41.25" customHeight="1">
      <c r="A171" s="198">
        <v>2</v>
      </c>
      <c r="B171" s="194">
        <v>9</v>
      </c>
      <c r="C171" s="194">
        <v>2</v>
      </c>
      <c r="D171" s="194"/>
      <c r="E171" s="195"/>
      <c r="F171" s="197"/>
      <c r="G171" s="196" t="s">
        <v>250</v>
      </c>
      <c r="H171" s="178">
        <v>141</v>
      </c>
      <c r="I171" s="307">
        <f>SUM(I172+I177)</f>
        <v>0</v>
      </c>
      <c r="J171" s="307">
        <f t="shared" ref="J171:L171" si="28">SUM(J172+J177)</f>
        <v>0</v>
      </c>
      <c r="K171" s="307">
        <f t="shared" si="28"/>
        <v>0</v>
      </c>
      <c r="L171" s="307">
        <f t="shared" si="28"/>
        <v>0</v>
      </c>
    </row>
    <row r="172" spans="1:12" ht="44.25" customHeight="1">
      <c r="A172" s="198">
        <v>2</v>
      </c>
      <c r="B172" s="194">
        <v>9</v>
      </c>
      <c r="C172" s="194">
        <v>2</v>
      </c>
      <c r="D172" s="191">
        <v>1</v>
      </c>
      <c r="E172" s="189"/>
      <c r="F172" s="192"/>
      <c r="G172" s="190" t="s">
        <v>251</v>
      </c>
      <c r="H172" s="178">
        <v>142</v>
      </c>
      <c r="I172" s="314">
        <f>I173</f>
        <v>0</v>
      </c>
      <c r="J172" s="319">
        <f>J173</f>
        <v>0</v>
      </c>
      <c r="K172" s="314">
        <f>K173</f>
        <v>0</v>
      </c>
      <c r="L172" s="313">
        <f>L173</f>
        <v>0</v>
      </c>
    </row>
    <row r="173" spans="1:12" ht="40.5" customHeight="1">
      <c r="A173" s="208">
        <v>2</v>
      </c>
      <c r="B173" s="191">
        <v>9</v>
      </c>
      <c r="C173" s="191">
        <v>2</v>
      </c>
      <c r="D173" s="194">
        <v>1</v>
      </c>
      <c r="E173" s="195">
        <v>1</v>
      </c>
      <c r="F173" s="197"/>
      <c r="G173" s="190" t="s">
        <v>251</v>
      </c>
      <c r="H173" s="178">
        <v>143</v>
      </c>
      <c r="I173" s="307">
        <f>SUM(I174:I176)</f>
        <v>0</v>
      </c>
      <c r="J173" s="318">
        <f>SUM(J174:J176)</f>
        <v>0</v>
      </c>
      <c r="K173" s="307">
        <f>SUM(K174:K176)</f>
        <v>0</v>
      </c>
      <c r="L173" s="306">
        <f>SUM(L174:L176)</f>
        <v>0</v>
      </c>
    </row>
    <row r="174" spans="1:12" ht="53.25" customHeight="1">
      <c r="A174" s="202">
        <v>2</v>
      </c>
      <c r="B174" s="209">
        <v>9</v>
      </c>
      <c r="C174" s="209">
        <v>2</v>
      </c>
      <c r="D174" s="209">
        <v>1</v>
      </c>
      <c r="E174" s="210">
        <v>1</v>
      </c>
      <c r="F174" s="211">
        <v>1</v>
      </c>
      <c r="G174" s="190" t="s">
        <v>252</v>
      </c>
      <c r="H174" s="178">
        <v>144</v>
      </c>
      <c r="I174" s="327"/>
      <c r="J174" s="310"/>
      <c r="K174" s="310"/>
      <c r="L174" s="310"/>
    </row>
    <row r="175" spans="1:12" ht="51.75" customHeight="1">
      <c r="A175" s="198">
        <v>2</v>
      </c>
      <c r="B175" s="194">
        <v>9</v>
      </c>
      <c r="C175" s="194">
        <v>2</v>
      </c>
      <c r="D175" s="194">
        <v>1</v>
      </c>
      <c r="E175" s="195">
        <v>1</v>
      </c>
      <c r="F175" s="197">
        <v>2</v>
      </c>
      <c r="G175" s="190" t="s">
        <v>253</v>
      </c>
      <c r="H175" s="178">
        <v>145</v>
      </c>
      <c r="I175" s="311"/>
      <c r="J175" s="330"/>
      <c r="K175" s="330"/>
      <c r="L175" s="330"/>
    </row>
    <row r="176" spans="1:12" ht="54.75" customHeight="1">
      <c r="A176" s="198">
        <v>2</v>
      </c>
      <c r="B176" s="194">
        <v>9</v>
      </c>
      <c r="C176" s="194">
        <v>2</v>
      </c>
      <c r="D176" s="194">
        <v>1</v>
      </c>
      <c r="E176" s="195">
        <v>1</v>
      </c>
      <c r="F176" s="197">
        <v>3</v>
      </c>
      <c r="G176" s="190" t="s">
        <v>254</v>
      </c>
      <c r="H176" s="178">
        <v>146</v>
      </c>
      <c r="I176" s="311"/>
      <c r="J176" s="311"/>
      <c r="K176" s="311"/>
      <c r="L176" s="311"/>
    </row>
    <row r="177" spans="1:12" ht="39" customHeight="1">
      <c r="A177" s="228">
        <v>2</v>
      </c>
      <c r="B177" s="228">
        <v>9</v>
      </c>
      <c r="C177" s="228">
        <v>2</v>
      </c>
      <c r="D177" s="228">
        <v>2</v>
      </c>
      <c r="E177" s="228"/>
      <c r="F177" s="228"/>
      <c r="G177" s="196" t="s">
        <v>255</v>
      </c>
      <c r="H177" s="178">
        <v>147</v>
      </c>
      <c r="I177" s="307">
        <f>I178</f>
        <v>0</v>
      </c>
      <c r="J177" s="318">
        <f>J178</f>
        <v>0</v>
      </c>
      <c r="K177" s="307">
        <f>K178</f>
        <v>0</v>
      </c>
      <c r="L177" s="306">
        <f>L178</f>
        <v>0</v>
      </c>
    </row>
    <row r="178" spans="1:12" ht="43.5" customHeight="1">
      <c r="A178" s="198">
        <v>2</v>
      </c>
      <c r="B178" s="194">
        <v>9</v>
      </c>
      <c r="C178" s="194">
        <v>2</v>
      </c>
      <c r="D178" s="194">
        <v>2</v>
      </c>
      <c r="E178" s="195">
        <v>1</v>
      </c>
      <c r="F178" s="197"/>
      <c r="G178" s="190" t="s">
        <v>256</v>
      </c>
      <c r="H178" s="178">
        <v>148</v>
      </c>
      <c r="I178" s="314">
        <f>SUM(I179:I181)</f>
        <v>0</v>
      </c>
      <c r="J178" s="314">
        <f>SUM(J179:J181)</f>
        <v>0</v>
      </c>
      <c r="K178" s="314">
        <f>SUM(K179:K181)</f>
        <v>0</v>
      </c>
      <c r="L178" s="314">
        <f>SUM(L179:L181)</f>
        <v>0</v>
      </c>
    </row>
    <row r="179" spans="1:12" ht="54.75" customHeight="1">
      <c r="A179" s="198">
        <v>2</v>
      </c>
      <c r="B179" s="194">
        <v>9</v>
      </c>
      <c r="C179" s="194">
        <v>2</v>
      </c>
      <c r="D179" s="194">
        <v>2</v>
      </c>
      <c r="E179" s="194">
        <v>1</v>
      </c>
      <c r="F179" s="197">
        <v>1</v>
      </c>
      <c r="G179" s="229" t="s">
        <v>257</v>
      </c>
      <c r="H179" s="178">
        <v>149</v>
      </c>
      <c r="I179" s="311"/>
      <c r="J179" s="310"/>
      <c r="K179" s="310"/>
      <c r="L179" s="310"/>
    </row>
    <row r="180" spans="1:12" ht="54" customHeight="1">
      <c r="A180" s="203">
        <v>2</v>
      </c>
      <c r="B180" s="205">
        <v>9</v>
      </c>
      <c r="C180" s="203">
        <v>2</v>
      </c>
      <c r="D180" s="204">
        <v>2</v>
      </c>
      <c r="E180" s="204">
        <v>1</v>
      </c>
      <c r="F180" s="206">
        <v>2</v>
      </c>
      <c r="G180" s="205" t="s">
        <v>258</v>
      </c>
      <c r="H180" s="178">
        <v>150</v>
      </c>
      <c r="I180" s="310"/>
      <c r="J180" s="312"/>
      <c r="K180" s="312"/>
      <c r="L180" s="312"/>
    </row>
    <row r="181" spans="1:12" ht="54" customHeight="1">
      <c r="A181" s="194">
        <v>2</v>
      </c>
      <c r="B181" s="212">
        <v>9</v>
      </c>
      <c r="C181" s="209">
        <v>2</v>
      </c>
      <c r="D181" s="210">
        <v>2</v>
      </c>
      <c r="E181" s="210">
        <v>1</v>
      </c>
      <c r="F181" s="211">
        <v>3</v>
      </c>
      <c r="G181" s="212" t="s">
        <v>259</v>
      </c>
      <c r="H181" s="178">
        <v>151</v>
      </c>
      <c r="I181" s="330"/>
      <c r="J181" s="330"/>
      <c r="K181" s="330"/>
      <c r="L181" s="330"/>
    </row>
    <row r="182" spans="1:12" ht="76.5" customHeight="1">
      <c r="A182" s="183">
        <v>3</v>
      </c>
      <c r="B182" s="185"/>
      <c r="C182" s="183"/>
      <c r="D182" s="184"/>
      <c r="E182" s="184"/>
      <c r="F182" s="186"/>
      <c r="G182" s="223" t="s">
        <v>260</v>
      </c>
      <c r="H182" s="178">
        <v>152</v>
      </c>
      <c r="I182" s="306">
        <f>SUM(I183+I236+I301)</f>
        <v>3300</v>
      </c>
      <c r="J182" s="318">
        <f>SUM(J183+J236+J301)</f>
        <v>3300</v>
      </c>
      <c r="K182" s="307">
        <f>SUM(K183+K236+K301)</f>
        <v>2951.19</v>
      </c>
      <c r="L182" s="306">
        <f>SUM(L183+L236+L301)</f>
        <v>2951.19</v>
      </c>
    </row>
    <row r="183" spans="1:12" ht="34.5" customHeight="1">
      <c r="A183" s="218">
        <v>3</v>
      </c>
      <c r="B183" s="183">
        <v>1</v>
      </c>
      <c r="C183" s="201"/>
      <c r="D183" s="188"/>
      <c r="E183" s="188"/>
      <c r="F183" s="227"/>
      <c r="G183" s="216" t="s">
        <v>261</v>
      </c>
      <c r="H183" s="178">
        <v>153</v>
      </c>
      <c r="I183" s="306">
        <f>SUM(I184+I207+I214+I226+I230)</f>
        <v>3300</v>
      </c>
      <c r="J183" s="313">
        <f>SUM(J184+J207+J214+J226+J230)</f>
        <v>3300</v>
      </c>
      <c r="K183" s="313">
        <f>SUM(K184+K207+K214+K226+K230)</f>
        <v>2951.19</v>
      </c>
      <c r="L183" s="313">
        <f>SUM(L184+L207+L214+L226+L230)</f>
        <v>2951.19</v>
      </c>
    </row>
    <row r="184" spans="1:12" ht="30.75" customHeight="1">
      <c r="A184" s="191">
        <v>3</v>
      </c>
      <c r="B184" s="190">
        <v>1</v>
      </c>
      <c r="C184" s="191">
        <v>1</v>
      </c>
      <c r="D184" s="189"/>
      <c r="E184" s="189"/>
      <c r="F184" s="230"/>
      <c r="G184" s="198" t="s">
        <v>262</v>
      </c>
      <c r="H184" s="178">
        <v>154</v>
      </c>
      <c r="I184" s="313">
        <f>SUM(I185+I188+I193+I199+I204)</f>
        <v>3300</v>
      </c>
      <c r="J184" s="318">
        <f>SUM(J185+J188+J193+J199+J204)</f>
        <v>3300</v>
      </c>
      <c r="K184" s="307">
        <f>SUM(K185+K188+K193+K199+K204)</f>
        <v>2951.19</v>
      </c>
      <c r="L184" s="306">
        <f>SUM(L185+L188+L193+L199+L204)</f>
        <v>2951.19</v>
      </c>
    </row>
    <row r="185" spans="1:12" ht="33" customHeight="1">
      <c r="A185" s="194">
        <v>3</v>
      </c>
      <c r="B185" s="196">
        <v>1</v>
      </c>
      <c r="C185" s="194">
        <v>1</v>
      </c>
      <c r="D185" s="195">
        <v>1</v>
      </c>
      <c r="E185" s="195"/>
      <c r="F185" s="231"/>
      <c r="G185" s="198" t="s">
        <v>263</v>
      </c>
      <c r="H185" s="178">
        <v>155</v>
      </c>
      <c r="I185" s="306">
        <f>I186</f>
        <v>0</v>
      </c>
      <c r="J185" s="319">
        <f>J186</f>
        <v>0</v>
      </c>
      <c r="K185" s="314">
        <f>K186</f>
        <v>0</v>
      </c>
      <c r="L185" s="313">
        <f>L186</f>
        <v>0</v>
      </c>
    </row>
    <row r="186" spans="1:12" ht="24" customHeight="1">
      <c r="A186" s="194">
        <v>3</v>
      </c>
      <c r="B186" s="196">
        <v>1</v>
      </c>
      <c r="C186" s="194">
        <v>1</v>
      </c>
      <c r="D186" s="195">
        <v>1</v>
      </c>
      <c r="E186" s="195">
        <v>1</v>
      </c>
      <c r="F186" s="219"/>
      <c r="G186" s="198" t="s">
        <v>263</v>
      </c>
      <c r="H186" s="178">
        <v>156</v>
      </c>
      <c r="I186" s="313">
        <f>I187</f>
        <v>0</v>
      </c>
      <c r="J186" s="306">
        <f t="shared" ref="J186:L186" si="29">J187</f>
        <v>0</v>
      </c>
      <c r="K186" s="306">
        <f t="shared" si="29"/>
        <v>0</v>
      </c>
      <c r="L186" s="306">
        <f t="shared" si="29"/>
        <v>0</v>
      </c>
    </row>
    <row r="187" spans="1:12" ht="31.5" customHeight="1">
      <c r="A187" s="194">
        <v>3</v>
      </c>
      <c r="B187" s="196">
        <v>1</v>
      </c>
      <c r="C187" s="194">
        <v>1</v>
      </c>
      <c r="D187" s="195">
        <v>1</v>
      </c>
      <c r="E187" s="195">
        <v>1</v>
      </c>
      <c r="F187" s="219">
        <v>1</v>
      </c>
      <c r="G187" s="198" t="s">
        <v>263</v>
      </c>
      <c r="H187" s="178">
        <v>157</v>
      </c>
      <c r="I187" s="312"/>
      <c r="J187" s="312"/>
      <c r="K187" s="312"/>
      <c r="L187" s="312"/>
    </row>
    <row r="188" spans="1:12" ht="27.75" customHeight="1">
      <c r="A188" s="191">
        <v>3</v>
      </c>
      <c r="B188" s="189">
        <v>1</v>
      </c>
      <c r="C188" s="189">
        <v>1</v>
      </c>
      <c r="D188" s="189">
        <v>2</v>
      </c>
      <c r="E188" s="189"/>
      <c r="F188" s="192"/>
      <c r="G188" s="190" t="s">
        <v>264</v>
      </c>
      <c r="H188" s="178">
        <v>158</v>
      </c>
      <c r="I188" s="313">
        <f>I189</f>
        <v>0</v>
      </c>
      <c r="J188" s="319">
        <f>J189</f>
        <v>0</v>
      </c>
      <c r="K188" s="314">
        <f>K189</f>
        <v>0</v>
      </c>
      <c r="L188" s="313">
        <f>L189</f>
        <v>0</v>
      </c>
    </row>
    <row r="189" spans="1:12" ht="27.75" customHeight="1">
      <c r="A189" s="194">
        <v>3</v>
      </c>
      <c r="B189" s="195">
        <v>1</v>
      </c>
      <c r="C189" s="195">
        <v>1</v>
      </c>
      <c r="D189" s="195">
        <v>2</v>
      </c>
      <c r="E189" s="195">
        <v>1</v>
      </c>
      <c r="F189" s="197"/>
      <c r="G189" s="190" t="s">
        <v>264</v>
      </c>
      <c r="H189" s="178">
        <v>159</v>
      </c>
      <c r="I189" s="306">
        <f>SUM(I190:I192)</f>
        <v>0</v>
      </c>
      <c r="J189" s="318">
        <f>SUM(J190:J192)</f>
        <v>0</v>
      </c>
      <c r="K189" s="307">
        <f>SUM(K190:K192)</f>
        <v>0</v>
      </c>
      <c r="L189" s="306">
        <f>SUM(L190:L192)</f>
        <v>0</v>
      </c>
    </row>
    <row r="190" spans="1:12" ht="27" customHeight="1">
      <c r="A190" s="191">
        <v>3</v>
      </c>
      <c r="B190" s="189">
        <v>1</v>
      </c>
      <c r="C190" s="189">
        <v>1</v>
      </c>
      <c r="D190" s="189">
        <v>2</v>
      </c>
      <c r="E190" s="189">
        <v>1</v>
      </c>
      <c r="F190" s="192">
        <v>1</v>
      </c>
      <c r="G190" s="190" t="s">
        <v>265</v>
      </c>
      <c r="H190" s="178">
        <v>160</v>
      </c>
      <c r="I190" s="310"/>
      <c r="J190" s="310"/>
      <c r="K190" s="310"/>
      <c r="L190" s="330"/>
    </row>
    <row r="191" spans="1:12" ht="27" customHeight="1">
      <c r="A191" s="194">
        <v>3</v>
      </c>
      <c r="B191" s="195">
        <v>1</v>
      </c>
      <c r="C191" s="195">
        <v>1</v>
      </c>
      <c r="D191" s="195">
        <v>2</v>
      </c>
      <c r="E191" s="195">
        <v>1</v>
      </c>
      <c r="F191" s="197">
        <v>2</v>
      </c>
      <c r="G191" s="196" t="s">
        <v>266</v>
      </c>
      <c r="H191" s="178">
        <v>161</v>
      </c>
      <c r="I191" s="312"/>
      <c r="J191" s="312"/>
      <c r="K191" s="312"/>
      <c r="L191" s="312"/>
    </row>
    <row r="192" spans="1:12" ht="26.25" customHeight="1">
      <c r="A192" s="191">
        <v>3</v>
      </c>
      <c r="B192" s="189">
        <v>1</v>
      </c>
      <c r="C192" s="189">
        <v>1</v>
      </c>
      <c r="D192" s="189">
        <v>2</v>
      </c>
      <c r="E192" s="189">
        <v>1</v>
      </c>
      <c r="F192" s="192">
        <v>3</v>
      </c>
      <c r="G192" s="190" t="s">
        <v>267</v>
      </c>
      <c r="H192" s="178">
        <v>162</v>
      </c>
      <c r="I192" s="310"/>
      <c r="J192" s="310"/>
      <c r="K192" s="310"/>
      <c r="L192" s="330"/>
    </row>
    <row r="193" spans="1:12" ht="27.75" customHeight="1">
      <c r="A193" s="194">
        <v>3</v>
      </c>
      <c r="B193" s="195">
        <v>1</v>
      </c>
      <c r="C193" s="195">
        <v>1</v>
      </c>
      <c r="D193" s="195">
        <v>3</v>
      </c>
      <c r="E193" s="195"/>
      <c r="F193" s="197"/>
      <c r="G193" s="196" t="s">
        <v>268</v>
      </c>
      <c r="H193" s="178">
        <v>163</v>
      </c>
      <c r="I193" s="306">
        <f>I194</f>
        <v>3300</v>
      </c>
      <c r="J193" s="318">
        <f>J194</f>
        <v>3300</v>
      </c>
      <c r="K193" s="307">
        <f>K194</f>
        <v>2951.19</v>
      </c>
      <c r="L193" s="306">
        <f>L194</f>
        <v>2951.19</v>
      </c>
    </row>
    <row r="194" spans="1:12" ht="23.25" customHeight="1">
      <c r="A194" s="194">
        <v>3</v>
      </c>
      <c r="B194" s="195">
        <v>1</v>
      </c>
      <c r="C194" s="195">
        <v>1</v>
      </c>
      <c r="D194" s="195">
        <v>3</v>
      </c>
      <c r="E194" s="195">
        <v>1</v>
      </c>
      <c r="F194" s="197"/>
      <c r="G194" s="196" t="s">
        <v>268</v>
      </c>
      <c r="H194" s="178">
        <v>164</v>
      </c>
      <c r="I194" s="306">
        <f>SUM(I195:I197)</f>
        <v>3300</v>
      </c>
      <c r="J194" s="306">
        <f>SUM(J195:J197)</f>
        <v>3300</v>
      </c>
      <c r="K194" s="306">
        <f>SUM(K195:K197)</f>
        <v>2951.19</v>
      </c>
      <c r="L194" s="306">
        <f>SUM(L195:L197)</f>
        <v>2951.19</v>
      </c>
    </row>
    <row r="195" spans="1:12" ht="23.25" customHeight="1">
      <c r="A195" s="194">
        <v>3</v>
      </c>
      <c r="B195" s="195">
        <v>1</v>
      </c>
      <c r="C195" s="195">
        <v>1</v>
      </c>
      <c r="D195" s="195">
        <v>3</v>
      </c>
      <c r="E195" s="195">
        <v>1</v>
      </c>
      <c r="F195" s="197">
        <v>1</v>
      </c>
      <c r="G195" s="196" t="s">
        <v>269</v>
      </c>
      <c r="H195" s="178">
        <v>165</v>
      </c>
      <c r="I195" s="312"/>
      <c r="J195" s="312"/>
      <c r="K195" s="312"/>
      <c r="L195" s="330"/>
    </row>
    <row r="196" spans="1:12" ht="29.25" customHeight="1">
      <c r="A196" s="194">
        <v>3</v>
      </c>
      <c r="B196" s="195">
        <v>1</v>
      </c>
      <c r="C196" s="195">
        <v>1</v>
      </c>
      <c r="D196" s="195">
        <v>3</v>
      </c>
      <c r="E196" s="195">
        <v>1</v>
      </c>
      <c r="F196" s="197">
        <v>2</v>
      </c>
      <c r="G196" s="196" t="s">
        <v>270</v>
      </c>
      <c r="H196" s="178">
        <v>166</v>
      </c>
      <c r="I196" s="310">
        <v>3300</v>
      </c>
      <c r="J196" s="312">
        <v>3300</v>
      </c>
      <c r="K196" s="312">
        <v>2951.19</v>
      </c>
      <c r="L196" s="312">
        <v>2951.19</v>
      </c>
    </row>
    <row r="197" spans="1:12" ht="27" customHeight="1">
      <c r="A197" s="194">
        <v>3</v>
      </c>
      <c r="B197" s="195">
        <v>1</v>
      </c>
      <c r="C197" s="195">
        <v>1</v>
      </c>
      <c r="D197" s="195">
        <v>3</v>
      </c>
      <c r="E197" s="195">
        <v>1</v>
      </c>
      <c r="F197" s="197">
        <v>3</v>
      </c>
      <c r="G197" s="198" t="s">
        <v>271</v>
      </c>
      <c r="H197" s="178">
        <v>167</v>
      </c>
      <c r="I197" s="310"/>
      <c r="J197" s="317"/>
      <c r="K197" s="317"/>
      <c r="L197" s="317"/>
    </row>
    <row r="198" spans="1:12" ht="27.6">
      <c r="A198" s="203">
        <v>3</v>
      </c>
      <c r="B198" s="204">
        <v>1</v>
      </c>
      <c r="C198" s="204">
        <v>1</v>
      </c>
      <c r="D198" s="204">
        <v>3</v>
      </c>
      <c r="E198" s="204">
        <v>1</v>
      </c>
      <c r="F198" s="206">
        <v>4</v>
      </c>
      <c r="G198" s="167" t="s">
        <v>272</v>
      </c>
      <c r="H198" s="178">
        <v>168</v>
      </c>
      <c r="I198" s="331"/>
      <c r="J198" s="332"/>
      <c r="K198" s="312"/>
      <c r="L198" s="312"/>
    </row>
    <row r="199" spans="1:12" ht="27" customHeight="1">
      <c r="A199" s="203">
        <v>3</v>
      </c>
      <c r="B199" s="204">
        <v>1</v>
      </c>
      <c r="C199" s="204">
        <v>1</v>
      </c>
      <c r="D199" s="204">
        <v>4</v>
      </c>
      <c r="E199" s="204"/>
      <c r="F199" s="206"/>
      <c r="G199" s="205" t="s">
        <v>273</v>
      </c>
      <c r="H199" s="178">
        <v>169</v>
      </c>
      <c r="I199" s="306">
        <f>I200</f>
        <v>0</v>
      </c>
      <c r="J199" s="320">
        <f>J200</f>
        <v>0</v>
      </c>
      <c r="K199" s="308">
        <f>K200</f>
        <v>0</v>
      </c>
      <c r="L199" s="309">
        <f>L200</f>
        <v>0</v>
      </c>
    </row>
    <row r="200" spans="1:12" ht="27.75" customHeight="1">
      <c r="A200" s="194">
        <v>3</v>
      </c>
      <c r="B200" s="195">
        <v>1</v>
      </c>
      <c r="C200" s="195">
        <v>1</v>
      </c>
      <c r="D200" s="195">
        <v>4</v>
      </c>
      <c r="E200" s="195">
        <v>1</v>
      </c>
      <c r="F200" s="197"/>
      <c r="G200" s="205" t="s">
        <v>273</v>
      </c>
      <c r="H200" s="178">
        <v>170</v>
      </c>
      <c r="I200" s="313">
        <f>SUM(I201:I203)</f>
        <v>0</v>
      </c>
      <c r="J200" s="318">
        <f>SUM(J201:J203)</f>
        <v>0</v>
      </c>
      <c r="K200" s="307">
        <f>SUM(K201:K203)</f>
        <v>0</v>
      </c>
      <c r="L200" s="306">
        <f>SUM(L201:L203)</f>
        <v>0</v>
      </c>
    </row>
    <row r="201" spans="1:12" ht="24.75" customHeight="1">
      <c r="A201" s="194">
        <v>3</v>
      </c>
      <c r="B201" s="195">
        <v>1</v>
      </c>
      <c r="C201" s="195">
        <v>1</v>
      </c>
      <c r="D201" s="195">
        <v>4</v>
      </c>
      <c r="E201" s="195">
        <v>1</v>
      </c>
      <c r="F201" s="197">
        <v>1</v>
      </c>
      <c r="G201" s="196" t="s">
        <v>274</v>
      </c>
      <c r="H201" s="178">
        <v>171</v>
      </c>
      <c r="I201" s="312"/>
      <c r="J201" s="312"/>
      <c r="K201" s="312"/>
      <c r="L201" s="330"/>
    </row>
    <row r="202" spans="1:12" ht="25.5" customHeight="1">
      <c r="A202" s="191">
        <v>3</v>
      </c>
      <c r="B202" s="189">
        <v>1</v>
      </c>
      <c r="C202" s="189">
        <v>1</v>
      </c>
      <c r="D202" s="189">
        <v>4</v>
      </c>
      <c r="E202" s="189">
        <v>1</v>
      </c>
      <c r="F202" s="192">
        <v>2</v>
      </c>
      <c r="G202" s="190" t="s">
        <v>275</v>
      </c>
      <c r="H202" s="178">
        <v>172</v>
      </c>
      <c r="I202" s="310"/>
      <c r="J202" s="310"/>
      <c r="K202" s="311"/>
      <c r="L202" s="312"/>
    </row>
    <row r="203" spans="1:12" ht="31.5" customHeight="1">
      <c r="A203" s="194">
        <v>3</v>
      </c>
      <c r="B203" s="195">
        <v>1</v>
      </c>
      <c r="C203" s="195">
        <v>1</v>
      </c>
      <c r="D203" s="195">
        <v>4</v>
      </c>
      <c r="E203" s="195">
        <v>1</v>
      </c>
      <c r="F203" s="197">
        <v>3</v>
      </c>
      <c r="G203" s="196" t="s">
        <v>276</v>
      </c>
      <c r="H203" s="178">
        <v>173</v>
      </c>
      <c r="I203" s="310"/>
      <c r="J203" s="310"/>
      <c r="K203" s="310"/>
      <c r="L203" s="312"/>
    </row>
    <row r="204" spans="1:12" ht="25.5" customHeight="1">
      <c r="A204" s="194">
        <v>3</v>
      </c>
      <c r="B204" s="195">
        <v>1</v>
      </c>
      <c r="C204" s="195">
        <v>1</v>
      </c>
      <c r="D204" s="195">
        <v>5</v>
      </c>
      <c r="E204" s="195"/>
      <c r="F204" s="197"/>
      <c r="G204" s="196" t="s">
        <v>277</v>
      </c>
      <c r="H204" s="178">
        <v>174</v>
      </c>
      <c r="I204" s="306">
        <f>I205</f>
        <v>0</v>
      </c>
      <c r="J204" s="318">
        <f t="shared" ref="J204:L205" si="30">J205</f>
        <v>0</v>
      </c>
      <c r="K204" s="307">
        <f t="shared" si="30"/>
        <v>0</v>
      </c>
      <c r="L204" s="306">
        <f t="shared" si="30"/>
        <v>0</v>
      </c>
    </row>
    <row r="205" spans="1:12" ht="26.25" customHeight="1">
      <c r="A205" s="203">
        <v>3</v>
      </c>
      <c r="B205" s="204">
        <v>1</v>
      </c>
      <c r="C205" s="204">
        <v>1</v>
      </c>
      <c r="D205" s="204">
        <v>5</v>
      </c>
      <c r="E205" s="204">
        <v>1</v>
      </c>
      <c r="F205" s="206"/>
      <c r="G205" s="196" t="s">
        <v>277</v>
      </c>
      <c r="H205" s="178">
        <v>175</v>
      </c>
      <c r="I205" s="307">
        <f>I206</f>
        <v>0</v>
      </c>
      <c r="J205" s="307">
        <f t="shared" si="30"/>
        <v>0</v>
      </c>
      <c r="K205" s="307">
        <f t="shared" si="30"/>
        <v>0</v>
      </c>
      <c r="L205" s="307">
        <f t="shared" si="30"/>
        <v>0</v>
      </c>
    </row>
    <row r="206" spans="1:12" ht="27" customHeight="1">
      <c r="A206" s="194">
        <v>3</v>
      </c>
      <c r="B206" s="195">
        <v>1</v>
      </c>
      <c r="C206" s="195">
        <v>1</v>
      </c>
      <c r="D206" s="195">
        <v>5</v>
      </c>
      <c r="E206" s="195">
        <v>1</v>
      </c>
      <c r="F206" s="197">
        <v>1</v>
      </c>
      <c r="G206" s="196" t="s">
        <v>277</v>
      </c>
      <c r="H206" s="178">
        <v>176</v>
      </c>
      <c r="I206" s="310"/>
      <c r="J206" s="312"/>
      <c r="K206" s="312"/>
      <c r="L206" s="312"/>
    </row>
    <row r="207" spans="1:12" ht="26.25" customHeight="1">
      <c r="A207" s="203">
        <v>3</v>
      </c>
      <c r="B207" s="204">
        <v>1</v>
      </c>
      <c r="C207" s="204">
        <v>2</v>
      </c>
      <c r="D207" s="204"/>
      <c r="E207" s="204"/>
      <c r="F207" s="206"/>
      <c r="G207" s="205" t="s">
        <v>278</v>
      </c>
      <c r="H207" s="178">
        <v>177</v>
      </c>
      <c r="I207" s="306">
        <f>I208</f>
        <v>0</v>
      </c>
      <c r="J207" s="320">
        <f t="shared" ref="I207:L208" si="31">J208</f>
        <v>0</v>
      </c>
      <c r="K207" s="308">
        <f t="shared" si="31"/>
        <v>0</v>
      </c>
      <c r="L207" s="309">
        <f t="shared" si="31"/>
        <v>0</v>
      </c>
    </row>
    <row r="208" spans="1:12" ht="25.5" customHeight="1">
      <c r="A208" s="194">
        <v>3</v>
      </c>
      <c r="B208" s="195">
        <v>1</v>
      </c>
      <c r="C208" s="195">
        <v>2</v>
      </c>
      <c r="D208" s="195">
        <v>1</v>
      </c>
      <c r="E208" s="195"/>
      <c r="F208" s="197"/>
      <c r="G208" s="205" t="s">
        <v>278</v>
      </c>
      <c r="H208" s="178">
        <v>178</v>
      </c>
      <c r="I208" s="313">
        <f t="shared" si="31"/>
        <v>0</v>
      </c>
      <c r="J208" s="318">
        <f t="shared" si="31"/>
        <v>0</v>
      </c>
      <c r="K208" s="307">
        <f t="shared" si="31"/>
        <v>0</v>
      </c>
      <c r="L208" s="306">
        <f t="shared" si="31"/>
        <v>0</v>
      </c>
    </row>
    <row r="209" spans="1:16" ht="26.25" customHeight="1">
      <c r="A209" s="191">
        <v>3</v>
      </c>
      <c r="B209" s="189">
        <v>1</v>
      </c>
      <c r="C209" s="189">
        <v>2</v>
      </c>
      <c r="D209" s="189">
        <v>1</v>
      </c>
      <c r="E209" s="189">
        <v>1</v>
      </c>
      <c r="F209" s="192"/>
      <c r="G209" s="205" t="s">
        <v>278</v>
      </c>
      <c r="H209" s="178">
        <v>179</v>
      </c>
      <c r="I209" s="306">
        <f>SUM(I210:I213)</f>
        <v>0</v>
      </c>
      <c r="J209" s="319">
        <f>SUM(J210:J213)</f>
        <v>0</v>
      </c>
      <c r="K209" s="314">
        <f>SUM(K210:K213)</f>
        <v>0</v>
      </c>
      <c r="L209" s="313">
        <f>SUM(L210:L213)</f>
        <v>0</v>
      </c>
    </row>
    <row r="210" spans="1:16" ht="41.25" customHeight="1">
      <c r="A210" s="194">
        <v>3</v>
      </c>
      <c r="B210" s="195">
        <v>1</v>
      </c>
      <c r="C210" s="195">
        <v>2</v>
      </c>
      <c r="D210" s="195">
        <v>1</v>
      </c>
      <c r="E210" s="195">
        <v>1</v>
      </c>
      <c r="F210" s="197">
        <v>2</v>
      </c>
      <c r="G210" s="196" t="s">
        <v>409</v>
      </c>
      <c r="H210" s="178">
        <v>180</v>
      </c>
      <c r="I210" s="312"/>
      <c r="J210" s="312"/>
      <c r="K210" s="312"/>
      <c r="L210" s="312"/>
    </row>
    <row r="211" spans="1:16" ht="26.25" customHeight="1">
      <c r="A211" s="194">
        <v>3</v>
      </c>
      <c r="B211" s="195">
        <v>1</v>
      </c>
      <c r="C211" s="195">
        <v>2</v>
      </c>
      <c r="D211" s="194">
        <v>1</v>
      </c>
      <c r="E211" s="195">
        <v>1</v>
      </c>
      <c r="F211" s="197">
        <v>3</v>
      </c>
      <c r="G211" s="196" t="s">
        <v>279</v>
      </c>
      <c r="H211" s="178">
        <v>181</v>
      </c>
      <c r="I211" s="312"/>
      <c r="J211" s="312"/>
      <c r="K211" s="312"/>
      <c r="L211" s="312"/>
    </row>
    <row r="212" spans="1:16" ht="27.75" customHeight="1">
      <c r="A212" s="194">
        <v>3</v>
      </c>
      <c r="B212" s="195">
        <v>1</v>
      </c>
      <c r="C212" s="195">
        <v>2</v>
      </c>
      <c r="D212" s="194">
        <v>1</v>
      </c>
      <c r="E212" s="195">
        <v>1</v>
      </c>
      <c r="F212" s="197">
        <v>4</v>
      </c>
      <c r="G212" s="196" t="s">
        <v>280</v>
      </c>
      <c r="H212" s="178">
        <v>182</v>
      </c>
      <c r="I212" s="312"/>
      <c r="J212" s="312"/>
      <c r="K212" s="312"/>
      <c r="L212" s="312"/>
    </row>
    <row r="213" spans="1:16" ht="27" customHeight="1">
      <c r="A213" s="203">
        <v>3</v>
      </c>
      <c r="B213" s="210">
        <v>1</v>
      </c>
      <c r="C213" s="210">
        <v>2</v>
      </c>
      <c r="D213" s="209">
        <v>1</v>
      </c>
      <c r="E213" s="210">
        <v>1</v>
      </c>
      <c r="F213" s="211">
        <v>5</v>
      </c>
      <c r="G213" s="212" t="s">
        <v>281</v>
      </c>
      <c r="H213" s="178">
        <v>183</v>
      </c>
      <c r="I213" s="312"/>
      <c r="J213" s="312"/>
      <c r="K213" s="312"/>
      <c r="L213" s="330"/>
    </row>
    <row r="214" spans="1:16" ht="29.25" customHeight="1">
      <c r="A214" s="194">
        <v>3</v>
      </c>
      <c r="B214" s="195">
        <v>1</v>
      </c>
      <c r="C214" s="195">
        <v>3</v>
      </c>
      <c r="D214" s="194"/>
      <c r="E214" s="195"/>
      <c r="F214" s="197"/>
      <c r="G214" s="196" t="s">
        <v>282</v>
      </c>
      <c r="H214" s="178">
        <v>184</v>
      </c>
      <c r="I214" s="306">
        <f>SUM(I215+I218)</f>
        <v>0</v>
      </c>
      <c r="J214" s="318">
        <f>SUM(J215+J218)</f>
        <v>0</v>
      </c>
      <c r="K214" s="307">
        <f>SUM(K215+K218)</f>
        <v>0</v>
      </c>
      <c r="L214" s="306">
        <f>SUM(L215+L218)</f>
        <v>0</v>
      </c>
    </row>
    <row r="215" spans="1:16" ht="27.75" customHeight="1">
      <c r="A215" s="191">
        <v>3</v>
      </c>
      <c r="B215" s="189">
        <v>1</v>
      </c>
      <c r="C215" s="189">
        <v>3</v>
      </c>
      <c r="D215" s="191">
        <v>1</v>
      </c>
      <c r="E215" s="194"/>
      <c r="F215" s="192"/>
      <c r="G215" s="190" t="s">
        <v>283</v>
      </c>
      <c r="H215" s="178">
        <v>185</v>
      </c>
      <c r="I215" s="313">
        <f>I216</f>
        <v>0</v>
      </c>
      <c r="J215" s="319">
        <f t="shared" ref="I215:L216" si="32">J216</f>
        <v>0</v>
      </c>
      <c r="K215" s="314">
        <f t="shared" si="32"/>
        <v>0</v>
      </c>
      <c r="L215" s="313">
        <f t="shared" si="32"/>
        <v>0</v>
      </c>
    </row>
    <row r="216" spans="1:16" ht="30.75" customHeight="1">
      <c r="A216" s="194">
        <v>3</v>
      </c>
      <c r="B216" s="195">
        <v>1</v>
      </c>
      <c r="C216" s="195">
        <v>3</v>
      </c>
      <c r="D216" s="194">
        <v>1</v>
      </c>
      <c r="E216" s="194">
        <v>1</v>
      </c>
      <c r="F216" s="197"/>
      <c r="G216" s="190" t="s">
        <v>283</v>
      </c>
      <c r="H216" s="178">
        <v>186</v>
      </c>
      <c r="I216" s="306">
        <f t="shared" si="32"/>
        <v>0</v>
      </c>
      <c r="J216" s="318">
        <f t="shared" si="32"/>
        <v>0</v>
      </c>
      <c r="K216" s="307">
        <f t="shared" si="32"/>
        <v>0</v>
      </c>
      <c r="L216" s="306">
        <f t="shared" si="32"/>
        <v>0</v>
      </c>
    </row>
    <row r="217" spans="1:16" ht="27.75" customHeight="1">
      <c r="A217" s="194">
        <v>3</v>
      </c>
      <c r="B217" s="196">
        <v>1</v>
      </c>
      <c r="C217" s="194">
        <v>3</v>
      </c>
      <c r="D217" s="195">
        <v>1</v>
      </c>
      <c r="E217" s="195">
        <v>1</v>
      </c>
      <c r="F217" s="197">
        <v>1</v>
      </c>
      <c r="G217" s="190" t="s">
        <v>283</v>
      </c>
      <c r="H217" s="178">
        <v>187</v>
      </c>
      <c r="I217" s="330"/>
      <c r="J217" s="330"/>
      <c r="K217" s="330"/>
      <c r="L217" s="330"/>
    </row>
    <row r="218" spans="1:16" ht="30.75" customHeight="1">
      <c r="A218" s="194">
        <v>3</v>
      </c>
      <c r="B218" s="196">
        <v>1</v>
      </c>
      <c r="C218" s="194">
        <v>3</v>
      </c>
      <c r="D218" s="195">
        <v>2</v>
      </c>
      <c r="E218" s="195"/>
      <c r="F218" s="197"/>
      <c r="G218" s="196" t="s">
        <v>284</v>
      </c>
      <c r="H218" s="178">
        <v>188</v>
      </c>
      <c r="I218" s="306">
        <f>I219</f>
        <v>0</v>
      </c>
      <c r="J218" s="318">
        <f>J219</f>
        <v>0</v>
      </c>
      <c r="K218" s="307">
        <f>K219</f>
        <v>0</v>
      </c>
      <c r="L218" s="306">
        <f>L219</f>
        <v>0</v>
      </c>
    </row>
    <row r="219" spans="1:16" ht="27" customHeight="1">
      <c r="A219" s="191">
        <v>3</v>
      </c>
      <c r="B219" s="190">
        <v>1</v>
      </c>
      <c r="C219" s="191">
        <v>3</v>
      </c>
      <c r="D219" s="189">
        <v>2</v>
      </c>
      <c r="E219" s="189">
        <v>1</v>
      </c>
      <c r="F219" s="192"/>
      <c r="G219" s="196" t="s">
        <v>284</v>
      </c>
      <c r="H219" s="178">
        <v>189</v>
      </c>
      <c r="I219" s="306">
        <f t="shared" ref="I219:P219" si="33">SUM(I220:I225)</f>
        <v>0</v>
      </c>
      <c r="J219" s="306">
        <f t="shared" si="33"/>
        <v>0</v>
      </c>
      <c r="K219" s="306">
        <f t="shared" si="33"/>
        <v>0</v>
      </c>
      <c r="L219" s="306">
        <f t="shared" si="33"/>
        <v>0</v>
      </c>
      <c r="M219" s="232">
        <f t="shared" si="33"/>
        <v>0</v>
      </c>
      <c r="N219" s="232">
        <f t="shared" si="33"/>
        <v>0</v>
      </c>
      <c r="O219" s="232">
        <f t="shared" si="33"/>
        <v>0</v>
      </c>
      <c r="P219" s="232">
        <f t="shared" si="33"/>
        <v>0</v>
      </c>
    </row>
    <row r="220" spans="1:16" ht="24.75" customHeight="1">
      <c r="A220" s="194">
        <v>3</v>
      </c>
      <c r="B220" s="196">
        <v>1</v>
      </c>
      <c r="C220" s="194">
        <v>3</v>
      </c>
      <c r="D220" s="195">
        <v>2</v>
      </c>
      <c r="E220" s="195">
        <v>1</v>
      </c>
      <c r="F220" s="197">
        <v>1</v>
      </c>
      <c r="G220" s="196" t="s">
        <v>285</v>
      </c>
      <c r="H220" s="178">
        <v>190</v>
      </c>
      <c r="I220" s="312"/>
      <c r="J220" s="312"/>
      <c r="K220" s="312"/>
      <c r="L220" s="330"/>
    </row>
    <row r="221" spans="1:16" ht="26.25" customHeight="1">
      <c r="A221" s="194">
        <v>3</v>
      </c>
      <c r="B221" s="196">
        <v>1</v>
      </c>
      <c r="C221" s="194">
        <v>3</v>
      </c>
      <c r="D221" s="195">
        <v>2</v>
      </c>
      <c r="E221" s="195">
        <v>1</v>
      </c>
      <c r="F221" s="197">
        <v>2</v>
      </c>
      <c r="G221" s="196" t="s">
        <v>286</v>
      </c>
      <c r="H221" s="178">
        <v>191</v>
      </c>
      <c r="I221" s="312"/>
      <c r="J221" s="312"/>
      <c r="K221" s="312"/>
      <c r="L221" s="312"/>
    </row>
    <row r="222" spans="1:16" ht="26.25" customHeight="1">
      <c r="A222" s="194">
        <v>3</v>
      </c>
      <c r="B222" s="196">
        <v>1</v>
      </c>
      <c r="C222" s="194">
        <v>3</v>
      </c>
      <c r="D222" s="195">
        <v>2</v>
      </c>
      <c r="E222" s="195">
        <v>1</v>
      </c>
      <c r="F222" s="197">
        <v>3</v>
      </c>
      <c r="G222" s="196" t="s">
        <v>287</v>
      </c>
      <c r="H222" s="178">
        <v>192</v>
      </c>
      <c r="I222" s="312"/>
      <c r="J222" s="312"/>
      <c r="K222" s="312"/>
      <c r="L222" s="312"/>
    </row>
    <row r="223" spans="1:16" ht="27.75" customHeight="1">
      <c r="A223" s="194">
        <v>3</v>
      </c>
      <c r="B223" s="196">
        <v>1</v>
      </c>
      <c r="C223" s="194">
        <v>3</v>
      </c>
      <c r="D223" s="195">
        <v>2</v>
      </c>
      <c r="E223" s="195">
        <v>1</v>
      </c>
      <c r="F223" s="197">
        <v>4</v>
      </c>
      <c r="G223" s="196" t="s">
        <v>288</v>
      </c>
      <c r="H223" s="178">
        <v>193</v>
      </c>
      <c r="I223" s="312"/>
      <c r="J223" s="312"/>
      <c r="K223" s="312"/>
      <c r="L223" s="330"/>
    </row>
    <row r="224" spans="1:16" ht="29.25" customHeight="1">
      <c r="A224" s="194">
        <v>3</v>
      </c>
      <c r="B224" s="196">
        <v>1</v>
      </c>
      <c r="C224" s="194">
        <v>3</v>
      </c>
      <c r="D224" s="195">
        <v>2</v>
      </c>
      <c r="E224" s="195">
        <v>1</v>
      </c>
      <c r="F224" s="197">
        <v>5</v>
      </c>
      <c r="G224" s="190" t="s">
        <v>289</v>
      </c>
      <c r="H224" s="178">
        <v>194</v>
      </c>
      <c r="I224" s="312"/>
      <c r="J224" s="312"/>
      <c r="K224" s="312"/>
      <c r="L224" s="312"/>
    </row>
    <row r="225" spans="1:12" ht="25.5" customHeight="1">
      <c r="A225" s="194">
        <v>3</v>
      </c>
      <c r="B225" s="196">
        <v>1</v>
      </c>
      <c r="C225" s="194">
        <v>3</v>
      </c>
      <c r="D225" s="195">
        <v>2</v>
      </c>
      <c r="E225" s="195">
        <v>1</v>
      </c>
      <c r="F225" s="197">
        <v>6</v>
      </c>
      <c r="G225" s="190" t="s">
        <v>284</v>
      </c>
      <c r="H225" s="178">
        <v>195</v>
      </c>
      <c r="I225" s="312"/>
      <c r="J225" s="312"/>
      <c r="K225" s="312"/>
      <c r="L225" s="311"/>
    </row>
    <row r="226" spans="1:12" ht="27" customHeight="1">
      <c r="A226" s="191">
        <v>3</v>
      </c>
      <c r="B226" s="189">
        <v>1</v>
      </c>
      <c r="C226" s="189">
        <v>4</v>
      </c>
      <c r="D226" s="189"/>
      <c r="E226" s="189"/>
      <c r="F226" s="192"/>
      <c r="G226" s="190" t="s">
        <v>290</v>
      </c>
      <c r="H226" s="178">
        <v>196</v>
      </c>
      <c r="I226" s="313">
        <f>I227</f>
        <v>0</v>
      </c>
      <c r="J226" s="319">
        <f t="shared" ref="J226:L228" si="34">J227</f>
        <v>0</v>
      </c>
      <c r="K226" s="314">
        <f t="shared" si="34"/>
        <v>0</v>
      </c>
      <c r="L226" s="314">
        <f t="shared" si="34"/>
        <v>0</v>
      </c>
    </row>
    <row r="227" spans="1:12" ht="27" customHeight="1">
      <c r="A227" s="203">
        <v>3</v>
      </c>
      <c r="B227" s="210">
        <v>1</v>
      </c>
      <c r="C227" s="210">
        <v>4</v>
      </c>
      <c r="D227" s="210">
        <v>1</v>
      </c>
      <c r="E227" s="210"/>
      <c r="F227" s="211"/>
      <c r="G227" s="190" t="s">
        <v>290</v>
      </c>
      <c r="H227" s="178">
        <v>197</v>
      </c>
      <c r="I227" s="315">
        <f>I228</f>
        <v>0</v>
      </c>
      <c r="J227" s="324">
        <f t="shared" si="34"/>
        <v>0</v>
      </c>
      <c r="K227" s="316">
        <f t="shared" si="34"/>
        <v>0</v>
      </c>
      <c r="L227" s="316">
        <f t="shared" si="34"/>
        <v>0</v>
      </c>
    </row>
    <row r="228" spans="1:12" ht="27.75" customHeight="1">
      <c r="A228" s="194">
        <v>3</v>
      </c>
      <c r="B228" s="195">
        <v>1</v>
      </c>
      <c r="C228" s="195">
        <v>4</v>
      </c>
      <c r="D228" s="195">
        <v>1</v>
      </c>
      <c r="E228" s="195">
        <v>1</v>
      </c>
      <c r="F228" s="197"/>
      <c r="G228" s="190" t="s">
        <v>291</v>
      </c>
      <c r="H228" s="178">
        <v>198</v>
      </c>
      <c r="I228" s="306">
        <f>I229</f>
        <v>0</v>
      </c>
      <c r="J228" s="318">
        <f t="shared" si="34"/>
        <v>0</v>
      </c>
      <c r="K228" s="307">
        <f t="shared" si="34"/>
        <v>0</v>
      </c>
      <c r="L228" s="307">
        <f t="shared" si="34"/>
        <v>0</v>
      </c>
    </row>
    <row r="229" spans="1:12" ht="27" customHeight="1">
      <c r="A229" s="198">
        <v>3</v>
      </c>
      <c r="B229" s="194">
        <v>1</v>
      </c>
      <c r="C229" s="195">
        <v>4</v>
      </c>
      <c r="D229" s="195">
        <v>1</v>
      </c>
      <c r="E229" s="195">
        <v>1</v>
      </c>
      <c r="F229" s="197">
        <v>1</v>
      </c>
      <c r="G229" s="190" t="s">
        <v>291</v>
      </c>
      <c r="H229" s="178">
        <v>199</v>
      </c>
      <c r="I229" s="312"/>
      <c r="J229" s="312"/>
      <c r="K229" s="312"/>
      <c r="L229" s="312"/>
    </row>
    <row r="230" spans="1:12" ht="26.25" customHeight="1">
      <c r="A230" s="198">
        <v>3</v>
      </c>
      <c r="B230" s="195">
        <v>1</v>
      </c>
      <c r="C230" s="195">
        <v>5</v>
      </c>
      <c r="D230" s="195"/>
      <c r="E230" s="195"/>
      <c r="F230" s="197"/>
      <c r="G230" s="196" t="s">
        <v>410</v>
      </c>
      <c r="H230" s="178">
        <v>200</v>
      </c>
      <c r="I230" s="306">
        <f>I231</f>
        <v>0</v>
      </c>
      <c r="J230" s="306">
        <f t="shared" ref="J230:L231" si="35">J231</f>
        <v>0</v>
      </c>
      <c r="K230" s="306">
        <f t="shared" si="35"/>
        <v>0</v>
      </c>
      <c r="L230" s="306">
        <f t="shared" si="35"/>
        <v>0</v>
      </c>
    </row>
    <row r="231" spans="1:12" ht="30" customHeight="1">
      <c r="A231" s="198">
        <v>3</v>
      </c>
      <c r="B231" s="195">
        <v>1</v>
      </c>
      <c r="C231" s="195">
        <v>5</v>
      </c>
      <c r="D231" s="195">
        <v>1</v>
      </c>
      <c r="E231" s="195"/>
      <c r="F231" s="197"/>
      <c r="G231" s="196" t="s">
        <v>410</v>
      </c>
      <c r="H231" s="178">
        <v>201</v>
      </c>
      <c r="I231" s="306">
        <f>I232</f>
        <v>0</v>
      </c>
      <c r="J231" s="306">
        <f t="shared" si="35"/>
        <v>0</v>
      </c>
      <c r="K231" s="306">
        <f t="shared" si="35"/>
        <v>0</v>
      </c>
      <c r="L231" s="306">
        <f t="shared" si="35"/>
        <v>0</v>
      </c>
    </row>
    <row r="232" spans="1:12" ht="27" customHeight="1">
      <c r="A232" s="198">
        <v>3</v>
      </c>
      <c r="B232" s="195">
        <v>1</v>
      </c>
      <c r="C232" s="195">
        <v>5</v>
      </c>
      <c r="D232" s="195">
        <v>1</v>
      </c>
      <c r="E232" s="195">
        <v>1</v>
      </c>
      <c r="F232" s="197"/>
      <c r="G232" s="196" t="s">
        <v>410</v>
      </c>
      <c r="H232" s="178">
        <v>202</v>
      </c>
      <c r="I232" s="306">
        <f>SUM(I233:I235)</f>
        <v>0</v>
      </c>
      <c r="J232" s="306">
        <f>SUM(J233:J235)</f>
        <v>0</v>
      </c>
      <c r="K232" s="306">
        <f>SUM(K233:K235)</f>
        <v>0</v>
      </c>
      <c r="L232" s="306">
        <f>SUM(L233:L235)</f>
        <v>0</v>
      </c>
    </row>
    <row r="233" spans="1:12" ht="31.5" customHeight="1">
      <c r="A233" s="198">
        <v>3</v>
      </c>
      <c r="B233" s="195">
        <v>1</v>
      </c>
      <c r="C233" s="195">
        <v>5</v>
      </c>
      <c r="D233" s="195">
        <v>1</v>
      </c>
      <c r="E233" s="195">
        <v>1</v>
      </c>
      <c r="F233" s="197">
        <v>1</v>
      </c>
      <c r="G233" s="229" t="s">
        <v>292</v>
      </c>
      <c r="H233" s="178">
        <v>203</v>
      </c>
      <c r="I233" s="312"/>
      <c r="J233" s="312"/>
      <c r="K233" s="312"/>
      <c r="L233" s="312"/>
    </row>
    <row r="234" spans="1:12" ht="25.5" customHeight="1">
      <c r="A234" s="198">
        <v>3</v>
      </c>
      <c r="B234" s="195">
        <v>1</v>
      </c>
      <c r="C234" s="195">
        <v>5</v>
      </c>
      <c r="D234" s="195">
        <v>1</v>
      </c>
      <c r="E234" s="195">
        <v>1</v>
      </c>
      <c r="F234" s="197">
        <v>2</v>
      </c>
      <c r="G234" s="229" t="s">
        <v>293</v>
      </c>
      <c r="H234" s="178">
        <v>204</v>
      </c>
      <c r="I234" s="312"/>
      <c r="J234" s="312"/>
      <c r="K234" s="312"/>
      <c r="L234" s="312"/>
    </row>
    <row r="235" spans="1:12" ht="28.5" customHeight="1">
      <c r="A235" s="198">
        <v>3</v>
      </c>
      <c r="B235" s="195">
        <v>1</v>
      </c>
      <c r="C235" s="195">
        <v>5</v>
      </c>
      <c r="D235" s="195">
        <v>1</v>
      </c>
      <c r="E235" s="195">
        <v>1</v>
      </c>
      <c r="F235" s="197">
        <v>3</v>
      </c>
      <c r="G235" s="229" t="s">
        <v>294</v>
      </c>
      <c r="H235" s="178">
        <v>205</v>
      </c>
      <c r="I235" s="312"/>
      <c r="J235" s="312"/>
      <c r="K235" s="312"/>
      <c r="L235" s="312"/>
    </row>
    <row r="236" spans="1:12" ht="41.25" customHeight="1">
      <c r="A236" s="183">
        <v>3</v>
      </c>
      <c r="B236" s="184">
        <v>2</v>
      </c>
      <c r="C236" s="184"/>
      <c r="D236" s="184"/>
      <c r="E236" s="184"/>
      <c r="F236" s="186"/>
      <c r="G236" s="185" t="s">
        <v>295</v>
      </c>
      <c r="H236" s="178">
        <v>206</v>
      </c>
      <c r="I236" s="306">
        <f>SUM(I237+I269)</f>
        <v>0</v>
      </c>
      <c r="J236" s="318">
        <f>SUM(J237+J269)</f>
        <v>0</v>
      </c>
      <c r="K236" s="307">
        <f>SUM(K237+K269)</f>
        <v>0</v>
      </c>
      <c r="L236" s="307">
        <f>SUM(L237+L269)</f>
        <v>0</v>
      </c>
    </row>
    <row r="237" spans="1:12" ht="26.25" customHeight="1">
      <c r="A237" s="203">
        <v>3</v>
      </c>
      <c r="B237" s="209">
        <v>2</v>
      </c>
      <c r="C237" s="210">
        <v>1</v>
      </c>
      <c r="D237" s="210"/>
      <c r="E237" s="210"/>
      <c r="F237" s="211"/>
      <c r="G237" s="212" t="s">
        <v>296</v>
      </c>
      <c r="H237" s="178">
        <v>207</v>
      </c>
      <c r="I237" s="315">
        <f>SUM(I238+I247+I251+I255+I259+I262+I265)</f>
        <v>0</v>
      </c>
      <c r="J237" s="324">
        <f>SUM(J238+J247+J251+J255+J259+J262+J265)</f>
        <v>0</v>
      </c>
      <c r="K237" s="316">
        <f>SUM(K238+K247+K251+K255+K259+K262+K265)</f>
        <v>0</v>
      </c>
      <c r="L237" s="316">
        <f>SUM(L238+L247+L251+L255+L259+L262+L265)</f>
        <v>0</v>
      </c>
    </row>
    <row r="238" spans="1:12" ht="30" customHeight="1">
      <c r="A238" s="194">
        <v>3</v>
      </c>
      <c r="B238" s="195">
        <v>2</v>
      </c>
      <c r="C238" s="195">
        <v>1</v>
      </c>
      <c r="D238" s="195">
        <v>1</v>
      </c>
      <c r="E238" s="195"/>
      <c r="F238" s="197"/>
      <c r="G238" s="196" t="s">
        <v>297</v>
      </c>
      <c r="H238" s="178">
        <v>208</v>
      </c>
      <c r="I238" s="315">
        <f>I239</f>
        <v>0</v>
      </c>
      <c r="J238" s="315">
        <f t="shared" ref="J238:L238" si="36">J239</f>
        <v>0</v>
      </c>
      <c r="K238" s="315">
        <f t="shared" si="36"/>
        <v>0</v>
      </c>
      <c r="L238" s="315">
        <f t="shared" si="36"/>
        <v>0</v>
      </c>
    </row>
    <row r="239" spans="1:12" ht="27" customHeight="1">
      <c r="A239" s="194">
        <v>3</v>
      </c>
      <c r="B239" s="194">
        <v>2</v>
      </c>
      <c r="C239" s="195">
        <v>1</v>
      </c>
      <c r="D239" s="195">
        <v>1</v>
      </c>
      <c r="E239" s="195">
        <v>1</v>
      </c>
      <c r="F239" s="197"/>
      <c r="G239" s="196" t="s">
        <v>298</v>
      </c>
      <c r="H239" s="178">
        <v>209</v>
      </c>
      <c r="I239" s="306">
        <f>SUM(I240:I240)</f>
        <v>0</v>
      </c>
      <c r="J239" s="318">
        <f>SUM(J240:J240)</f>
        <v>0</v>
      </c>
      <c r="K239" s="307">
        <f>SUM(K240:K240)</f>
        <v>0</v>
      </c>
      <c r="L239" s="307">
        <f>SUM(L240:L240)</f>
        <v>0</v>
      </c>
    </row>
    <row r="240" spans="1:12" ht="25.5" customHeight="1">
      <c r="A240" s="203">
        <v>3</v>
      </c>
      <c r="B240" s="203">
        <v>2</v>
      </c>
      <c r="C240" s="210">
        <v>1</v>
      </c>
      <c r="D240" s="210">
        <v>1</v>
      </c>
      <c r="E240" s="210">
        <v>1</v>
      </c>
      <c r="F240" s="211">
        <v>1</v>
      </c>
      <c r="G240" s="212" t="s">
        <v>298</v>
      </c>
      <c r="H240" s="178">
        <v>210</v>
      </c>
      <c r="I240" s="312"/>
      <c r="J240" s="312"/>
      <c r="K240" s="312"/>
      <c r="L240" s="312"/>
    </row>
    <row r="241" spans="1:12" ht="25.5" customHeight="1">
      <c r="A241" s="203">
        <v>3</v>
      </c>
      <c r="B241" s="210">
        <v>2</v>
      </c>
      <c r="C241" s="210">
        <v>1</v>
      </c>
      <c r="D241" s="210">
        <v>1</v>
      </c>
      <c r="E241" s="210">
        <v>2</v>
      </c>
      <c r="F241" s="211"/>
      <c r="G241" s="212" t="s">
        <v>299</v>
      </c>
      <c r="H241" s="178">
        <v>211</v>
      </c>
      <c r="I241" s="306">
        <f>SUM(I242:I243)</f>
        <v>0</v>
      </c>
      <c r="J241" s="306">
        <f t="shared" ref="J241:L241" si="37">SUM(J242:J243)</f>
        <v>0</v>
      </c>
      <c r="K241" s="306">
        <f t="shared" si="37"/>
        <v>0</v>
      </c>
      <c r="L241" s="306">
        <f t="shared" si="37"/>
        <v>0</v>
      </c>
    </row>
    <row r="242" spans="1:12" ht="24.75" customHeight="1">
      <c r="A242" s="203">
        <v>3</v>
      </c>
      <c r="B242" s="210">
        <v>2</v>
      </c>
      <c r="C242" s="210">
        <v>1</v>
      </c>
      <c r="D242" s="210">
        <v>1</v>
      </c>
      <c r="E242" s="210">
        <v>2</v>
      </c>
      <c r="F242" s="211">
        <v>1</v>
      </c>
      <c r="G242" s="212" t="s">
        <v>300</v>
      </c>
      <c r="H242" s="178">
        <v>212</v>
      </c>
      <c r="I242" s="312"/>
      <c r="J242" s="312"/>
      <c r="K242" s="312"/>
      <c r="L242" s="312"/>
    </row>
    <row r="243" spans="1:12" ht="25.5" customHeight="1">
      <c r="A243" s="203">
        <v>3</v>
      </c>
      <c r="B243" s="210">
        <v>2</v>
      </c>
      <c r="C243" s="210">
        <v>1</v>
      </c>
      <c r="D243" s="210">
        <v>1</v>
      </c>
      <c r="E243" s="210">
        <v>2</v>
      </c>
      <c r="F243" s="211">
        <v>2</v>
      </c>
      <c r="G243" s="212" t="s">
        <v>301</v>
      </c>
      <c r="H243" s="178">
        <v>213</v>
      </c>
      <c r="I243" s="312"/>
      <c r="J243" s="312"/>
      <c r="K243" s="312"/>
      <c r="L243" s="312"/>
    </row>
    <row r="244" spans="1:12" ht="25.5" customHeight="1">
      <c r="A244" s="203">
        <v>3</v>
      </c>
      <c r="B244" s="210">
        <v>2</v>
      </c>
      <c r="C244" s="210">
        <v>1</v>
      </c>
      <c r="D244" s="210">
        <v>1</v>
      </c>
      <c r="E244" s="210">
        <v>3</v>
      </c>
      <c r="F244" s="233"/>
      <c r="G244" s="212" t="s">
        <v>302</v>
      </c>
      <c r="H244" s="178">
        <v>214</v>
      </c>
      <c r="I244" s="306">
        <f>SUM(I245:I246)</f>
        <v>0</v>
      </c>
      <c r="J244" s="306">
        <f t="shared" ref="J244:L244" si="38">SUM(J245:J246)</f>
        <v>0</v>
      </c>
      <c r="K244" s="306">
        <f t="shared" si="38"/>
        <v>0</v>
      </c>
      <c r="L244" s="306">
        <f t="shared" si="38"/>
        <v>0</v>
      </c>
    </row>
    <row r="245" spans="1:12" ht="29.25" customHeight="1">
      <c r="A245" s="203">
        <v>3</v>
      </c>
      <c r="B245" s="210">
        <v>2</v>
      </c>
      <c r="C245" s="210">
        <v>1</v>
      </c>
      <c r="D245" s="210">
        <v>1</v>
      </c>
      <c r="E245" s="210">
        <v>3</v>
      </c>
      <c r="F245" s="211">
        <v>1</v>
      </c>
      <c r="G245" s="212" t="s">
        <v>303</v>
      </c>
      <c r="H245" s="178">
        <v>215</v>
      </c>
      <c r="I245" s="312"/>
      <c r="J245" s="312"/>
      <c r="K245" s="312"/>
      <c r="L245" s="312"/>
    </row>
    <row r="246" spans="1:12" ht="25.5" customHeight="1">
      <c r="A246" s="203">
        <v>3</v>
      </c>
      <c r="B246" s="210">
        <v>2</v>
      </c>
      <c r="C246" s="210">
        <v>1</v>
      </c>
      <c r="D246" s="210">
        <v>1</v>
      </c>
      <c r="E246" s="210">
        <v>3</v>
      </c>
      <c r="F246" s="211">
        <v>2</v>
      </c>
      <c r="G246" s="212" t="s">
        <v>304</v>
      </c>
      <c r="H246" s="178">
        <v>216</v>
      </c>
      <c r="I246" s="312"/>
      <c r="J246" s="312"/>
      <c r="K246" s="312"/>
      <c r="L246" s="312"/>
    </row>
    <row r="247" spans="1:12" ht="27" customHeight="1">
      <c r="A247" s="194">
        <v>3</v>
      </c>
      <c r="B247" s="195">
        <v>2</v>
      </c>
      <c r="C247" s="195">
        <v>1</v>
      </c>
      <c r="D247" s="195">
        <v>2</v>
      </c>
      <c r="E247" s="195"/>
      <c r="F247" s="197"/>
      <c r="G247" s="196" t="s">
        <v>305</v>
      </c>
      <c r="H247" s="178">
        <v>217</v>
      </c>
      <c r="I247" s="306">
        <f>I248</f>
        <v>0</v>
      </c>
      <c r="J247" s="306">
        <f t="shared" ref="J247:L247" si="39">J248</f>
        <v>0</v>
      </c>
      <c r="K247" s="306">
        <f t="shared" si="39"/>
        <v>0</v>
      </c>
      <c r="L247" s="306">
        <f t="shared" si="39"/>
        <v>0</v>
      </c>
    </row>
    <row r="248" spans="1:12" ht="27.75" customHeight="1">
      <c r="A248" s="194">
        <v>3</v>
      </c>
      <c r="B248" s="195">
        <v>2</v>
      </c>
      <c r="C248" s="195">
        <v>1</v>
      </c>
      <c r="D248" s="195">
        <v>2</v>
      </c>
      <c r="E248" s="195">
        <v>1</v>
      </c>
      <c r="F248" s="197"/>
      <c r="G248" s="196" t="s">
        <v>305</v>
      </c>
      <c r="H248" s="178">
        <v>218</v>
      </c>
      <c r="I248" s="306">
        <f>SUM(I249:I250)</f>
        <v>0</v>
      </c>
      <c r="J248" s="318">
        <f>SUM(J249:J250)</f>
        <v>0</v>
      </c>
      <c r="K248" s="307">
        <f>SUM(K249:K250)</f>
        <v>0</v>
      </c>
      <c r="L248" s="307">
        <f>SUM(L249:L250)</f>
        <v>0</v>
      </c>
    </row>
    <row r="249" spans="1:12" ht="27" customHeight="1">
      <c r="A249" s="203">
        <v>3</v>
      </c>
      <c r="B249" s="209">
        <v>2</v>
      </c>
      <c r="C249" s="210">
        <v>1</v>
      </c>
      <c r="D249" s="210">
        <v>2</v>
      </c>
      <c r="E249" s="210">
        <v>1</v>
      </c>
      <c r="F249" s="211">
        <v>1</v>
      </c>
      <c r="G249" s="212" t="s">
        <v>306</v>
      </c>
      <c r="H249" s="178">
        <v>219</v>
      </c>
      <c r="I249" s="312"/>
      <c r="J249" s="312"/>
      <c r="K249" s="312"/>
      <c r="L249" s="312"/>
    </row>
    <row r="250" spans="1:12" ht="25.5" customHeight="1">
      <c r="A250" s="194">
        <v>3</v>
      </c>
      <c r="B250" s="195">
        <v>2</v>
      </c>
      <c r="C250" s="195">
        <v>1</v>
      </c>
      <c r="D250" s="195">
        <v>2</v>
      </c>
      <c r="E250" s="195">
        <v>1</v>
      </c>
      <c r="F250" s="197">
        <v>2</v>
      </c>
      <c r="G250" s="196" t="s">
        <v>307</v>
      </c>
      <c r="H250" s="178">
        <v>220</v>
      </c>
      <c r="I250" s="312"/>
      <c r="J250" s="312"/>
      <c r="K250" s="312"/>
      <c r="L250" s="312"/>
    </row>
    <row r="251" spans="1:12" ht="26.25" customHeight="1">
      <c r="A251" s="191">
        <v>3</v>
      </c>
      <c r="B251" s="189">
        <v>2</v>
      </c>
      <c r="C251" s="189">
        <v>1</v>
      </c>
      <c r="D251" s="189">
        <v>3</v>
      </c>
      <c r="E251" s="189"/>
      <c r="F251" s="192"/>
      <c r="G251" s="190" t="s">
        <v>308</v>
      </c>
      <c r="H251" s="178">
        <v>221</v>
      </c>
      <c r="I251" s="313">
        <f>I252</f>
        <v>0</v>
      </c>
      <c r="J251" s="319">
        <f>J252</f>
        <v>0</v>
      </c>
      <c r="K251" s="314">
        <f>K252</f>
        <v>0</v>
      </c>
      <c r="L251" s="314">
        <f>L252</f>
        <v>0</v>
      </c>
    </row>
    <row r="252" spans="1:12" ht="29.25" customHeight="1">
      <c r="A252" s="194">
        <v>3</v>
      </c>
      <c r="B252" s="195">
        <v>2</v>
      </c>
      <c r="C252" s="195">
        <v>1</v>
      </c>
      <c r="D252" s="195">
        <v>3</v>
      </c>
      <c r="E252" s="195">
        <v>1</v>
      </c>
      <c r="F252" s="197"/>
      <c r="G252" s="190" t="s">
        <v>308</v>
      </c>
      <c r="H252" s="178">
        <v>222</v>
      </c>
      <c r="I252" s="306">
        <f>I253+I254</f>
        <v>0</v>
      </c>
      <c r="J252" s="306">
        <f>J253+J254</f>
        <v>0</v>
      </c>
      <c r="K252" s="306">
        <f>K253+K254</f>
        <v>0</v>
      </c>
      <c r="L252" s="306">
        <f>L253+L254</f>
        <v>0</v>
      </c>
    </row>
    <row r="253" spans="1:12" ht="30" customHeight="1">
      <c r="A253" s="194">
        <v>3</v>
      </c>
      <c r="B253" s="195">
        <v>2</v>
      </c>
      <c r="C253" s="195">
        <v>1</v>
      </c>
      <c r="D253" s="195">
        <v>3</v>
      </c>
      <c r="E253" s="195">
        <v>1</v>
      </c>
      <c r="F253" s="197">
        <v>1</v>
      </c>
      <c r="G253" s="196" t="s">
        <v>309</v>
      </c>
      <c r="H253" s="178">
        <v>223</v>
      </c>
      <c r="I253" s="312"/>
      <c r="J253" s="312"/>
      <c r="K253" s="312"/>
      <c r="L253" s="312"/>
    </row>
    <row r="254" spans="1:12" ht="27.75" customHeight="1">
      <c r="A254" s="194">
        <v>3</v>
      </c>
      <c r="B254" s="195">
        <v>2</v>
      </c>
      <c r="C254" s="195">
        <v>1</v>
      </c>
      <c r="D254" s="195">
        <v>3</v>
      </c>
      <c r="E254" s="195">
        <v>1</v>
      </c>
      <c r="F254" s="197">
        <v>2</v>
      </c>
      <c r="G254" s="196" t="s">
        <v>310</v>
      </c>
      <c r="H254" s="178">
        <v>224</v>
      </c>
      <c r="I254" s="330"/>
      <c r="J254" s="327"/>
      <c r="K254" s="330"/>
      <c r="L254" s="330"/>
    </row>
    <row r="255" spans="1:12" ht="26.25" customHeight="1">
      <c r="A255" s="194">
        <v>3</v>
      </c>
      <c r="B255" s="195">
        <v>2</v>
      </c>
      <c r="C255" s="195">
        <v>1</v>
      </c>
      <c r="D255" s="195">
        <v>4</v>
      </c>
      <c r="E255" s="195"/>
      <c r="F255" s="197"/>
      <c r="G255" s="196" t="s">
        <v>311</v>
      </c>
      <c r="H255" s="178">
        <v>225</v>
      </c>
      <c r="I255" s="306">
        <f>I256</f>
        <v>0</v>
      </c>
      <c r="J255" s="307">
        <f>J256</f>
        <v>0</v>
      </c>
      <c r="K255" s="306">
        <f>K256</f>
        <v>0</v>
      </c>
      <c r="L255" s="307">
        <f>L256</f>
        <v>0</v>
      </c>
    </row>
    <row r="256" spans="1:12" ht="27.75" customHeight="1">
      <c r="A256" s="191">
        <v>3</v>
      </c>
      <c r="B256" s="189">
        <v>2</v>
      </c>
      <c r="C256" s="189">
        <v>1</v>
      </c>
      <c r="D256" s="189">
        <v>4</v>
      </c>
      <c r="E256" s="189">
        <v>1</v>
      </c>
      <c r="F256" s="192"/>
      <c r="G256" s="190" t="s">
        <v>311</v>
      </c>
      <c r="H256" s="178">
        <v>226</v>
      </c>
      <c r="I256" s="313">
        <f>SUM(I257:I258)</f>
        <v>0</v>
      </c>
      <c r="J256" s="319">
        <f>SUM(J257:J258)</f>
        <v>0</v>
      </c>
      <c r="K256" s="314">
        <f>SUM(K257:K258)</f>
        <v>0</v>
      </c>
      <c r="L256" s="314">
        <f>SUM(L257:L258)</f>
        <v>0</v>
      </c>
    </row>
    <row r="257" spans="1:12" ht="25.5" customHeight="1">
      <c r="A257" s="194">
        <v>3</v>
      </c>
      <c r="B257" s="195">
        <v>2</v>
      </c>
      <c r="C257" s="195">
        <v>1</v>
      </c>
      <c r="D257" s="195">
        <v>4</v>
      </c>
      <c r="E257" s="195">
        <v>1</v>
      </c>
      <c r="F257" s="197">
        <v>1</v>
      </c>
      <c r="G257" s="196" t="s">
        <v>312</v>
      </c>
      <c r="H257" s="178">
        <v>227</v>
      </c>
      <c r="I257" s="312"/>
      <c r="J257" s="312"/>
      <c r="K257" s="312"/>
      <c r="L257" s="312"/>
    </row>
    <row r="258" spans="1:12" ht="27.75" customHeight="1">
      <c r="A258" s="194">
        <v>3</v>
      </c>
      <c r="B258" s="195">
        <v>2</v>
      </c>
      <c r="C258" s="195">
        <v>1</v>
      </c>
      <c r="D258" s="195">
        <v>4</v>
      </c>
      <c r="E258" s="195">
        <v>1</v>
      </c>
      <c r="F258" s="197">
        <v>2</v>
      </c>
      <c r="G258" s="196" t="s">
        <v>313</v>
      </c>
      <c r="H258" s="178">
        <v>228</v>
      </c>
      <c r="I258" s="312"/>
      <c r="J258" s="312"/>
      <c r="K258" s="312"/>
      <c r="L258" s="312"/>
    </row>
    <row r="259" spans="1:12">
      <c r="A259" s="194">
        <v>3</v>
      </c>
      <c r="B259" s="195">
        <v>2</v>
      </c>
      <c r="C259" s="195">
        <v>1</v>
      </c>
      <c r="D259" s="195">
        <v>5</v>
      </c>
      <c r="E259" s="195"/>
      <c r="F259" s="197"/>
      <c r="G259" s="196" t="s">
        <v>314</v>
      </c>
      <c r="H259" s="178">
        <v>229</v>
      </c>
      <c r="I259" s="306">
        <f>I260</f>
        <v>0</v>
      </c>
      <c r="J259" s="318">
        <f t="shared" ref="J259:L260" si="40">J260</f>
        <v>0</v>
      </c>
      <c r="K259" s="307">
        <f t="shared" si="40"/>
        <v>0</v>
      </c>
      <c r="L259" s="307">
        <f t="shared" si="40"/>
        <v>0</v>
      </c>
    </row>
    <row r="260" spans="1:12" ht="29.25" customHeight="1">
      <c r="A260" s="194">
        <v>3</v>
      </c>
      <c r="B260" s="195">
        <v>2</v>
      </c>
      <c r="C260" s="195">
        <v>1</v>
      </c>
      <c r="D260" s="195">
        <v>5</v>
      </c>
      <c r="E260" s="195">
        <v>1</v>
      </c>
      <c r="F260" s="197"/>
      <c r="G260" s="196" t="s">
        <v>314</v>
      </c>
      <c r="H260" s="178">
        <v>230</v>
      </c>
      <c r="I260" s="307">
        <f>I261</f>
        <v>0</v>
      </c>
      <c r="J260" s="318">
        <f t="shared" si="40"/>
        <v>0</v>
      </c>
      <c r="K260" s="307">
        <f t="shared" si="40"/>
        <v>0</v>
      </c>
      <c r="L260" s="307">
        <f t="shared" si="40"/>
        <v>0</v>
      </c>
    </row>
    <row r="261" spans="1:12">
      <c r="A261" s="209">
        <v>3</v>
      </c>
      <c r="B261" s="210">
        <v>2</v>
      </c>
      <c r="C261" s="210">
        <v>1</v>
      </c>
      <c r="D261" s="210">
        <v>5</v>
      </c>
      <c r="E261" s="210">
        <v>1</v>
      </c>
      <c r="F261" s="211">
        <v>1</v>
      </c>
      <c r="G261" s="196" t="s">
        <v>314</v>
      </c>
      <c r="H261" s="178">
        <v>231</v>
      </c>
      <c r="I261" s="330"/>
      <c r="J261" s="330"/>
      <c r="K261" s="330"/>
      <c r="L261" s="330"/>
    </row>
    <row r="262" spans="1:12">
      <c r="A262" s="194">
        <v>3</v>
      </c>
      <c r="B262" s="195">
        <v>2</v>
      </c>
      <c r="C262" s="195">
        <v>1</v>
      </c>
      <c r="D262" s="195">
        <v>6</v>
      </c>
      <c r="E262" s="195"/>
      <c r="F262" s="197"/>
      <c r="G262" s="196" t="s">
        <v>315</v>
      </c>
      <c r="H262" s="178">
        <v>232</v>
      </c>
      <c r="I262" s="306">
        <f>I263</f>
        <v>0</v>
      </c>
      <c r="J262" s="318">
        <f t="shared" ref="J262:L263" si="41">J263</f>
        <v>0</v>
      </c>
      <c r="K262" s="307">
        <f t="shared" si="41"/>
        <v>0</v>
      </c>
      <c r="L262" s="307">
        <f t="shared" si="41"/>
        <v>0</v>
      </c>
    </row>
    <row r="263" spans="1:12">
      <c r="A263" s="194">
        <v>3</v>
      </c>
      <c r="B263" s="194">
        <v>2</v>
      </c>
      <c r="C263" s="195">
        <v>1</v>
      </c>
      <c r="D263" s="195">
        <v>6</v>
      </c>
      <c r="E263" s="195">
        <v>1</v>
      </c>
      <c r="F263" s="197"/>
      <c r="G263" s="196" t="s">
        <v>315</v>
      </c>
      <c r="H263" s="178">
        <v>233</v>
      </c>
      <c r="I263" s="306">
        <f>I264</f>
        <v>0</v>
      </c>
      <c r="J263" s="318">
        <f t="shared" si="41"/>
        <v>0</v>
      </c>
      <c r="K263" s="307">
        <f t="shared" si="41"/>
        <v>0</v>
      </c>
      <c r="L263" s="307">
        <f t="shared" si="41"/>
        <v>0</v>
      </c>
    </row>
    <row r="264" spans="1:12" ht="24" customHeight="1">
      <c r="A264" s="191">
        <v>3</v>
      </c>
      <c r="B264" s="191">
        <v>2</v>
      </c>
      <c r="C264" s="195">
        <v>1</v>
      </c>
      <c r="D264" s="195">
        <v>6</v>
      </c>
      <c r="E264" s="195">
        <v>1</v>
      </c>
      <c r="F264" s="197">
        <v>1</v>
      </c>
      <c r="G264" s="196" t="s">
        <v>315</v>
      </c>
      <c r="H264" s="178">
        <v>234</v>
      </c>
      <c r="I264" s="330"/>
      <c r="J264" s="330"/>
      <c r="K264" s="330"/>
      <c r="L264" s="330"/>
    </row>
    <row r="265" spans="1:12" ht="27.75" customHeight="1">
      <c r="A265" s="194">
        <v>3</v>
      </c>
      <c r="B265" s="194">
        <v>2</v>
      </c>
      <c r="C265" s="195">
        <v>1</v>
      </c>
      <c r="D265" s="195">
        <v>7</v>
      </c>
      <c r="E265" s="195"/>
      <c r="F265" s="197"/>
      <c r="G265" s="196" t="s">
        <v>316</v>
      </c>
      <c r="H265" s="178">
        <v>235</v>
      </c>
      <c r="I265" s="306">
        <f>I266</f>
        <v>0</v>
      </c>
      <c r="J265" s="318">
        <f>J266</f>
        <v>0</v>
      </c>
      <c r="K265" s="307">
        <f>K266</f>
        <v>0</v>
      </c>
      <c r="L265" s="307">
        <f>L266</f>
        <v>0</v>
      </c>
    </row>
    <row r="266" spans="1:12">
      <c r="A266" s="194">
        <v>3</v>
      </c>
      <c r="B266" s="195">
        <v>2</v>
      </c>
      <c r="C266" s="195">
        <v>1</v>
      </c>
      <c r="D266" s="195">
        <v>7</v>
      </c>
      <c r="E266" s="195">
        <v>1</v>
      </c>
      <c r="F266" s="197"/>
      <c r="G266" s="196" t="s">
        <v>316</v>
      </c>
      <c r="H266" s="178">
        <v>236</v>
      </c>
      <c r="I266" s="306">
        <f>I267+I268</f>
        <v>0</v>
      </c>
      <c r="J266" s="306">
        <f>J267+J268</f>
        <v>0</v>
      </c>
      <c r="K266" s="306">
        <f>K267+K268</f>
        <v>0</v>
      </c>
      <c r="L266" s="306">
        <f>L267+L268</f>
        <v>0</v>
      </c>
    </row>
    <row r="267" spans="1:12" ht="27" customHeight="1">
      <c r="A267" s="194">
        <v>3</v>
      </c>
      <c r="B267" s="195">
        <v>2</v>
      </c>
      <c r="C267" s="195">
        <v>1</v>
      </c>
      <c r="D267" s="195">
        <v>7</v>
      </c>
      <c r="E267" s="195">
        <v>1</v>
      </c>
      <c r="F267" s="197">
        <v>1</v>
      </c>
      <c r="G267" s="196" t="s">
        <v>317</v>
      </c>
      <c r="H267" s="178">
        <v>237</v>
      </c>
      <c r="I267" s="311"/>
      <c r="J267" s="312"/>
      <c r="K267" s="312"/>
      <c r="L267" s="312"/>
    </row>
    <row r="268" spans="1:12" ht="24.75" customHeight="1">
      <c r="A268" s="194">
        <v>3</v>
      </c>
      <c r="B268" s="195">
        <v>2</v>
      </c>
      <c r="C268" s="195">
        <v>1</v>
      </c>
      <c r="D268" s="195">
        <v>7</v>
      </c>
      <c r="E268" s="195">
        <v>1</v>
      </c>
      <c r="F268" s="197">
        <v>2</v>
      </c>
      <c r="G268" s="196" t="s">
        <v>318</v>
      </c>
      <c r="H268" s="178">
        <v>238</v>
      </c>
      <c r="I268" s="312"/>
      <c r="J268" s="312"/>
      <c r="K268" s="312"/>
      <c r="L268" s="312"/>
    </row>
    <row r="269" spans="1:12" ht="38.25" customHeight="1">
      <c r="A269" s="194">
        <v>3</v>
      </c>
      <c r="B269" s="195">
        <v>2</v>
      </c>
      <c r="C269" s="195">
        <v>2</v>
      </c>
      <c r="D269" s="234"/>
      <c r="E269" s="234"/>
      <c r="F269" s="235"/>
      <c r="G269" s="196" t="s">
        <v>319</v>
      </c>
      <c r="H269" s="178">
        <v>239</v>
      </c>
      <c r="I269" s="306">
        <f>SUM(I270+I279+I283+I287+I291+I294+I297)</f>
        <v>0</v>
      </c>
      <c r="J269" s="318">
        <f>SUM(J270+J279+J283+J287+J291+J294+J297)</f>
        <v>0</v>
      </c>
      <c r="K269" s="307">
        <f>SUM(K270+K279+K283+K287+K291+K294+K297)</f>
        <v>0</v>
      </c>
      <c r="L269" s="307">
        <f>SUM(L270+L279+L283+L287+L291+L294+L297)</f>
        <v>0</v>
      </c>
    </row>
    <row r="270" spans="1:12">
      <c r="A270" s="194">
        <v>3</v>
      </c>
      <c r="B270" s="195">
        <v>2</v>
      </c>
      <c r="C270" s="195">
        <v>2</v>
      </c>
      <c r="D270" s="195">
        <v>1</v>
      </c>
      <c r="E270" s="195"/>
      <c r="F270" s="197"/>
      <c r="G270" s="196" t="s">
        <v>320</v>
      </c>
      <c r="H270" s="178">
        <v>240</v>
      </c>
      <c r="I270" s="306">
        <f>I271</f>
        <v>0</v>
      </c>
      <c r="J270" s="306">
        <f>J271</f>
        <v>0</v>
      </c>
      <c r="K270" s="306">
        <f>K271</f>
        <v>0</v>
      </c>
      <c r="L270" s="306">
        <f>L271</f>
        <v>0</v>
      </c>
    </row>
    <row r="271" spans="1:12">
      <c r="A271" s="198">
        <v>3</v>
      </c>
      <c r="B271" s="194">
        <v>2</v>
      </c>
      <c r="C271" s="195">
        <v>2</v>
      </c>
      <c r="D271" s="195">
        <v>1</v>
      </c>
      <c r="E271" s="195">
        <v>1</v>
      </c>
      <c r="F271" s="197"/>
      <c r="G271" s="196" t="s">
        <v>298</v>
      </c>
      <c r="H271" s="178">
        <v>241</v>
      </c>
      <c r="I271" s="306">
        <f>SUM(I272)</f>
        <v>0</v>
      </c>
      <c r="J271" s="306">
        <f t="shared" ref="J271:L271" si="42">SUM(J272)</f>
        <v>0</v>
      </c>
      <c r="K271" s="306">
        <f t="shared" si="42"/>
        <v>0</v>
      </c>
      <c r="L271" s="306">
        <f t="shared" si="42"/>
        <v>0</v>
      </c>
    </row>
    <row r="272" spans="1:12">
      <c r="A272" s="198">
        <v>3</v>
      </c>
      <c r="B272" s="194">
        <v>2</v>
      </c>
      <c r="C272" s="195">
        <v>2</v>
      </c>
      <c r="D272" s="195">
        <v>1</v>
      </c>
      <c r="E272" s="195">
        <v>1</v>
      </c>
      <c r="F272" s="197">
        <v>1</v>
      </c>
      <c r="G272" s="196" t="s">
        <v>298</v>
      </c>
      <c r="H272" s="178">
        <v>242</v>
      </c>
      <c r="I272" s="312"/>
      <c r="J272" s="312"/>
      <c r="K272" s="312"/>
      <c r="L272" s="312"/>
    </row>
    <row r="273" spans="1:12" ht="24" customHeight="1">
      <c r="A273" s="198">
        <v>3</v>
      </c>
      <c r="B273" s="194">
        <v>2</v>
      </c>
      <c r="C273" s="195">
        <v>2</v>
      </c>
      <c r="D273" s="195">
        <v>1</v>
      </c>
      <c r="E273" s="195">
        <v>2</v>
      </c>
      <c r="F273" s="197"/>
      <c r="G273" s="196" t="s">
        <v>321</v>
      </c>
      <c r="H273" s="178">
        <v>243</v>
      </c>
      <c r="I273" s="306">
        <f>SUM(I274:I275)</f>
        <v>0</v>
      </c>
      <c r="J273" s="306">
        <f t="shared" ref="J273:K273" si="43">SUM(J274:J275)</f>
        <v>0</v>
      </c>
      <c r="K273" s="306">
        <f t="shared" si="43"/>
        <v>0</v>
      </c>
      <c r="L273" s="306">
        <f>SUM(L274:L275)</f>
        <v>0</v>
      </c>
    </row>
    <row r="274" spans="1:12" ht="24" customHeight="1">
      <c r="A274" s="198">
        <v>3</v>
      </c>
      <c r="B274" s="194">
        <v>2</v>
      </c>
      <c r="C274" s="195">
        <v>2</v>
      </c>
      <c r="D274" s="195">
        <v>1</v>
      </c>
      <c r="E274" s="195">
        <v>2</v>
      </c>
      <c r="F274" s="197">
        <v>1</v>
      </c>
      <c r="G274" s="196" t="s">
        <v>300</v>
      </c>
      <c r="H274" s="178">
        <v>244</v>
      </c>
      <c r="I274" s="312"/>
      <c r="J274" s="311"/>
      <c r="K274" s="312"/>
      <c r="L274" s="312"/>
    </row>
    <row r="275" spans="1:12" ht="32.25" customHeight="1">
      <c r="A275" s="198">
        <v>3</v>
      </c>
      <c r="B275" s="194">
        <v>2</v>
      </c>
      <c r="C275" s="195">
        <v>2</v>
      </c>
      <c r="D275" s="195">
        <v>1</v>
      </c>
      <c r="E275" s="195">
        <v>2</v>
      </c>
      <c r="F275" s="197">
        <v>2</v>
      </c>
      <c r="G275" s="196" t="s">
        <v>301</v>
      </c>
      <c r="H275" s="178">
        <v>245</v>
      </c>
      <c r="I275" s="312"/>
      <c r="J275" s="311"/>
      <c r="K275" s="312"/>
      <c r="L275" s="312"/>
    </row>
    <row r="276" spans="1:12" ht="27" customHeight="1">
      <c r="A276" s="198">
        <v>3</v>
      </c>
      <c r="B276" s="194">
        <v>2</v>
      </c>
      <c r="C276" s="195">
        <v>2</v>
      </c>
      <c r="D276" s="195">
        <v>1</v>
      </c>
      <c r="E276" s="195">
        <v>3</v>
      </c>
      <c r="F276" s="197"/>
      <c r="G276" s="196" t="s">
        <v>302</v>
      </c>
      <c r="H276" s="178">
        <v>246</v>
      </c>
      <c r="I276" s="306">
        <f>SUM(I277:I278)</f>
        <v>0</v>
      </c>
      <c r="J276" s="306">
        <f t="shared" ref="J276:K276" si="44">SUM(J277:J278)</f>
        <v>0</v>
      </c>
      <c r="K276" s="306">
        <f t="shared" si="44"/>
        <v>0</v>
      </c>
      <c r="L276" s="306">
        <f>SUM(L277:L278)</f>
        <v>0</v>
      </c>
    </row>
    <row r="277" spans="1:12" ht="27.75" customHeight="1">
      <c r="A277" s="198">
        <v>3</v>
      </c>
      <c r="B277" s="194">
        <v>2</v>
      </c>
      <c r="C277" s="195">
        <v>2</v>
      </c>
      <c r="D277" s="195">
        <v>1</v>
      </c>
      <c r="E277" s="195">
        <v>3</v>
      </c>
      <c r="F277" s="197">
        <v>1</v>
      </c>
      <c r="G277" s="196" t="s">
        <v>303</v>
      </c>
      <c r="H277" s="178">
        <v>247</v>
      </c>
      <c r="I277" s="312"/>
      <c r="J277" s="311"/>
      <c r="K277" s="312"/>
      <c r="L277" s="312"/>
    </row>
    <row r="278" spans="1:12" ht="27" customHeight="1">
      <c r="A278" s="198">
        <v>3</v>
      </c>
      <c r="B278" s="194">
        <v>2</v>
      </c>
      <c r="C278" s="195">
        <v>2</v>
      </c>
      <c r="D278" s="195">
        <v>1</v>
      </c>
      <c r="E278" s="195">
        <v>3</v>
      </c>
      <c r="F278" s="197">
        <v>2</v>
      </c>
      <c r="G278" s="196" t="s">
        <v>322</v>
      </c>
      <c r="H278" s="178">
        <v>248</v>
      </c>
      <c r="I278" s="312"/>
      <c r="J278" s="311"/>
      <c r="K278" s="312"/>
      <c r="L278" s="312"/>
    </row>
    <row r="279" spans="1:12" ht="27.6">
      <c r="A279" s="198">
        <v>3</v>
      </c>
      <c r="B279" s="194">
        <v>2</v>
      </c>
      <c r="C279" s="195">
        <v>2</v>
      </c>
      <c r="D279" s="195">
        <v>2</v>
      </c>
      <c r="E279" s="195"/>
      <c r="F279" s="197"/>
      <c r="G279" s="196" t="s">
        <v>323</v>
      </c>
      <c r="H279" s="178">
        <v>249</v>
      </c>
      <c r="I279" s="306">
        <f>I280</f>
        <v>0</v>
      </c>
      <c r="J279" s="307">
        <f>J280</f>
        <v>0</v>
      </c>
      <c r="K279" s="306">
        <f>K280</f>
        <v>0</v>
      </c>
      <c r="L279" s="307">
        <f>L280</f>
        <v>0</v>
      </c>
    </row>
    <row r="280" spans="1:12" ht="32.25" customHeight="1">
      <c r="A280" s="194">
        <v>3</v>
      </c>
      <c r="B280" s="195">
        <v>2</v>
      </c>
      <c r="C280" s="189">
        <v>2</v>
      </c>
      <c r="D280" s="189">
        <v>2</v>
      </c>
      <c r="E280" s="189">
        <v>1</v>
      </c>
      <c r="F280" s="192"/>
      <c r="G280" s="196" t="s">
        <v>323</v>
      </c>
      <c r="H280" s="178">
        <v>250</v>
      </c>
      <c r="I280" s="313">
        <f>SUM(I281:I282)</f>
        <v>0</v>
      </c>
      <c r="J280" s="319">
        <f>SUM(J281:J282)</f>
        <v>0</v>
      </c>
      <c r="K280" s="314">
        <f>SUM(K281:K282)</f>
        <v>0</v>
      </c>
      <c r="L280" s="314">
        <f>SUM(L281:L282)</f>
        <v>0</v>
      </c>
    </row>
    <row r="281" spans="1:12" ht="27.6">
      <c r="A281" s="194">
        <v>3</v>
      </c>
      <c r="B281" s="195">
        <v>2</v>
      </c>
      <c r="C281" s="195">
        <v>2</v>
      </c>
      <c r="D281" s="195">
        <v>2</v>
      </c>
      <c r="E281" s="195">
        <v>1</v>
      </c>
      <c r="F281" s="197">
        <v>1</v>
      </c>
      <c r="G281" s="196" t="s">
        <v>324</v>
      </c>
      <c r="H281" s="178">
        <v>251</v>
      </c>
      <c r="I281" s="312"/>
      <c r="J281" s="312"/>
      <c r="K281" s="312"/>
      <c r="L281" s="312"/>
    </row>
    <row r="282" spans="1:12" ht="27.6">
      <c r="A282" s="194">
        <v>3</v>
      </c>
      <c r="B282" s="195">
        <v>2</v>
      </c>
      <c r="C282" s="195">
        <v>2</v>
      </c>
      <c r="D282" s="195">
        <v>2</v>
      </c>
      <c r="E282" s="195">
        <v>1</v>
      </c>
      <c r="F282" s="197">
        <v>2</v>
      </c>
      <c r="G282" s="198" t="s">
        <v>325</v>
      </c>
      <c r="H282" s="178">
        <v>252</v>
      </c>
      <c r="I282" s="312"/>
      <c r="J282" s="312"/>
      <c r="K282" s="312"/>
      <c r="L282" s="312"/>
    </row>
    <row r="283" spans="1:12" ht="27.6">
      <c r="A283" s="194">
        <v>3</v>
      </c>
      <c r="B283" s="195">
        <v>2</v>
      </c>
      <c r="C283" s="195">
        <v>2</v>
      </c>
      <c r="D283" s="195">
        <v>3</v>
      </c>
      <c r="E283" s="195"/>
      <c r="F283" s="197"/>
      <c r="G283" s="196" t="s">
        <v>326</v>
      </c>
      <c r="H283" s="178">
        <v>253</v>
      </c>
      <c r="I283" s="306">
        <f>I284</f>
        <v>0</v>
      </c>
      <c r="J283" s="318">
        <f>J284</f>
        <v>0</v>
      </c>
      <c r="K283" s="307">
        <f>K284</f>
        <v>0</v>
      </c>
      <c r="L283" s="307">
        <f>L284</f>
        <v>0</v>
      </c>
    </row>
    <row r="284" spans="1:12" ht="30" customHeight="1">
      <c r="A284" s="191">
        <v>3</v>
      </c>
      <c r="B284" s="195">
        <v>2</v>
      </c>
      <c r="C284" s="195">
        <v>2</v>
      </c>
      <c r="D284" s="195">
        <v>3</v>
      </c>
      <c r="E284" s="195">
        <v>1</v>
      </c>
      <c r="F284" s="197"/>
      <c r="G284" s="196" t="s">
        <v>326</v>
      </c>
      <c r="H284" s="178">
        <v>254</v>
      </c>
      <c r="I284" s="306">
        <f>I285+I286</f>
        <v>0</v>
      </c>
      <c r="J284" s="306">
        <f>J285+J286</f>
        <v>0</v>
      </c>
      <c r="K284" s="306">
        <f>K285+K286</f>
        <v>0</v>
      </c>
      <c r="L284" s="306">
        <f>L285+L286</f>
        <v>0</v>
      </c>
    </row>
    <row r="285" spans="1:12" ht="31.5" customHeight="1">
      <c r="A285" s="191">
        <v>3</v>
      </c>
      <c r="B285" s="195">
        <v>2</v>
      </c>
      <c r="C285" s="195">
        <v>2</v>
      </c>
      <c r="D285" s="195">
        <v>3</v>
      </c>
      <c r="E285" s="195">
        <v>1</v>
      </c>
      <c r="F285" s="197">
        <v>1</v>
      </c>
      <c r="G285" s="196" t="s">
        <v>327</v>
      </c>
      <c r="H285" s="178">
        <v>255</v>
      </c>
      <c r="I285" s="312"/>
      <c r="J285" s="312"/>
      <c r="K285" s="312"/>
      <c r="L285" s="312"/>
    </row>
    <row r="286" spans="1:12" ht="25.5" customHeight="1">
      <c r="A286" s="191">
        <v>3</v>
      </c>
      <c r="B286" s="195">
        <v>2</v>
      </c>
      <c r="C286" s="195">
        <v>2</v>
      </c>
      <c r="D286" s="195">
        <v>3</v>
      </c>
      <c r="E286" s="195">
        <v>1</v>
      </c>
      <c r="F286" s="197">
        <v>2</v>
      </c>
      <c r="G286" s="196" t="s">
        <v>328</v>
      </c>
      <c r="H286" s="178">
        <v>256</v>
      </c>
      <c r="I286" s="312"/>
      <c r="J286" s="312"/>
      <c r="K286" s="312"/>
      <c r="L286" s="312"/>
    </row>
    <row r="287" spans="1:12" ht="27" customHeight="1">
      <c r="A287" s="194">
        <v>3</v>
      </c>
      <c r="B287" s="195">
        <v>2</v>
      </c>
      <c r="C287" s="195">
        <v>2</v>
      </c>
      <c r="D287" s="195">
        <v>4</v>
      </c>
      <c r="E287" s="195"/>
      <c r="F287" s="197"/>
      <c r="G287" s="196" t="s">
        <v>329</v>
      </c>
      <c r="H287" s="178">
        <v>257</v>
      </c>
      <c r="I287" s="306">
        <f>I288</f>
        <v>0</v>
      </c>
      <c r="J287" s="318">
        <f>J288</f>
        <v>0</v>
      </c>
      <c r="K287" s="307">
        <f>K288</f>
        <v>0</v>
      </c>
      <c r="L287" s="307">
        <f>L288</f>
        <v>0</v>
      </c>
    </row>
    <row r="288" spans="1:12">
      <c r="A288" s="194">
        <v>3</v>
      </c>
      <c r="B288" s="195">
        <v>2</v>
      </c>
      <c r="C288" s="195">
        <v>2</v>
      </c>
      <c r="D288" s="195">
        <v>4</v>
      </c>
      <c r="E288" s="195">
        <v>1</v>
      </c>
      <c r="F288" s="197"/>
      <c r="G288" s="196" t="s">
        <v>329</v>
      </c>
      <c r="H288" s="178">
        <v>258</v>
      </c>
      <c r="I288" s="306">
        <f>SUM(I289:I290)</f>
        <v>0</v>
      </c>
      <c r="J288" s="318">
        <f>SUM(J289:J290)</f>
        <v>0</v>
      </c>
      <c r="K288" s="307">
        <f>SUM(K289:K290)</f>
        <v>0</v>
      </c>
      <c r="L288" s="307">
        <f>SUM(L289:L290)</f>
        <v>0</v>
      </c>
    </row>
    <row r="289" spans="1:12" ht="30.75" customHeight="1">
      <c r="A289" s="194">
        <v>3</v>
      </c>
      <c r="B289" s="195">
        <v>2</v>
      </c>
      <c r="C289" s="195">
        <v>2</v>
      </c>
      <c r="D289" s="195">
        <v>4</v>
      </c>
      <c r="E289" s="195">
        <v>1</v>
      </c>
      <c r="F289" s="197">
        <v>1</v>
      </c>
      <c r="G289" s="196" t="s">
        <v>330</v>
      </c>
      <c r="H289" s="178">
        <v>259</v>
      </c>
      <c r="I289" s="312"/>
      <c r="J289" s="312"/>
      <c r="K289" s="312"/>
      <c r="L289" s="312"/>
    </row>
    <row r="290" spans="1:12" ht="27.75" customHeight="1">
      <c r="A290" s="191">
        <v>3</v>
      </c>
      <c r="B290" s="189">
        <v>2</v>
      </c>
      <c r="C290" s="189">
        <v>2</v>
      </c>
      <c r="D290" s="189">
        <v>4</v>
      </c>
      <c r="E290" s="189">
        <v>1</v>
      </c>
      <c r="F290" s="192">
        <v>2</v>
      </c>
      <c r="G290" s="198" t="s">
        <v>331</v>
      </c>
      <c r="H290" s="178">
        <v>260</v>
      </c>
      <c r="I290" s="312"/>
      <c r="J290" s="312"/>
      <c r="K290" s="312"/>
      <c r="L290" s="312"/>
    </row>
    <row r="291" spans="1:12" ht="28.5" customHeight="1">
      <c r="A291" s="194">
        <v>3</v>
      </c>
      <c r="B291" s="195">
        <v>2</v>
      </c>
      <c r="C291" s="195">
        <v>2</v>
      </c>
      <c r="D291" s="195">
        <v>5</v>
      </c>
      <c r="E291" s="195"/>
      <c r="F291" s="197"/>
      <c r="G291" s="196" t="s">
        <v>332</v>
      </c>
      <c r="H291" s="178">
        <v>261</v>
      </c>
      <c r="I291" s="306">
        <f>I292</f>
        <v>0</v>
      </c>
      <c r="J291" s="318">
        <f t="shared" ref="J291:L292" si="45">J292</f>
        <v>0</v>
      </c>
      <c r="K291" s="307">
        <f t="shared" si="45"/>
        <v>0</v>
      </c>
      <c r="L291" s="307">
        <f t="shared" si="45"/>
        <v>0</v>
      </c>
    </row>
    <row r="292" spans="1:12" ht="26.25" customHeight="1">
      <c r="A292" s="194">
        <v>3</v>
      </c>
      <c r="B292" s="195">
        <v>2</v>
      </c>
      <c r="C292" s="195">
        <v>2</v>
      </c>
      <c r="D292" s="195">
        <v>5</v>
      </c>
      <c r="E292" s="195">
        <v>1</v>
      </c>
      <c r="F292" s="197"/>
      <c r="G292" s="196" t="s">
        <v>332</v>
      </c>
      <c r="H292" s="178">
        <v>262</v>
      </c>
      <c r="I292" s="306">
        <f>I293</f>
        <v>0</v>
      </c>
      <c r="J292" s="318">
        <f t="shared" si="45"/>
        <v>0</v>
      </c>
      <c r="K292" s="307">
        <f t="shared" si="45"/>
        <v>0</v>
      </c>
      <c r="L292" s="307">
        <f t="shared" si="45"/>
        <v>0</v>
      </c>
    </row>
    <row r="293" spans="1:12" ht="26.25" customHeight="1">
      <c r="A293" s="194">
        <v>3</v>
      </c>
      <c r="B293" s="195">
        <v>2</v>
      </c>
      <c r="C293" s="195">
        <v>2</v>
      </c>
      <c r="D293" s="195">
        <v>5</v>
      </c>
      <c r="E293" s="195">
        <v>1</v>
      </c>
      <c r="F293" s="197">
        <v>1</v>
      </c>
      <c r="G293" s="196" t="s">
        <v>332</v>
      </c>
      <c r="H293" s="178">
        <v>263</v>
      </c>
      <c r="I293" s="312"/>
      <c r="J293" s="312"/>
      <c r="K293" s="312"/>
      <c r="L293" s="312"/>
    </row>
    <row r="294" spans="1:12" ht="26.25" customHeight="1">
      <c r="A294" s="194">
        <v>3</v>
      </c>
      <c r="B294" s="195">
        <v>2</v>
      </c>
      <c r="C294" s="195">
        <v>2</v>
      </c>
      <c r="D294" s="195">
        <v>6</v>
      </c>
      <c r="E294" s="195"/>
      <c r="F294" s="197"/>
      <c r="G294" s="196" t="s">
        <v>315</v>
      </c>
      <c r="H294" s="178">
        <v>264</v>
      </c>
      <c r="I294" s="306">
        <f>I295</f>
        <v>0</v>
      </c>
      <c r="J294" s="333">
        <f t="shared" ref="J294:L295" si="46">J295</f>
        <v>0</v>
      </c>
      <c r="K294" s="307">
        <f t="shared" si="46"/>
        <v>0</v>
      </c>
      <c r="L294" s="307">
        <f t="shared" si="46"/>
        <v>0</v>
      </c>
    </row>
    <row r="295" spans="1:12" ht="30" customHeight="1">
      <c r="A295" s="194">
        <v>3</v>
      </c>
      <c r="B295" s="195">
        <v>2</v>
      </c>
      <c r="C295" s="195">
        <v>2</v>
      </c>
      <c r="D295" s="195">
        <v>6</v>
      </c>
      <c r="E295" s="195">
        <v>1</v>
      </c>
      <c r="F295" s="197"/>
      <c r="G295" s="196" t="s">
        <v>315</v>
      </c>
      <c r="H295" s="178">
        <v>265</v>
      </c>
      <c r="I295" s="306">
        <f>I296</f>
        <v>0</v>
      </c>
      <c r="J295" s="333">
        <f t="shared" si="46"/>
        <v>0</v>
      </c>
      <c r="K295" s="307">
        <f t="shared" si="46"/>
        <v>0</v>
      </c>
      <c r="L295" s="307">
        <f t="shared" si="46"/>
        <v>0</v>
      </c>
    </row>
    <row r="296" spans="1:12" ht="24.75" customHeight="1">
      <c r="A296" s="194">
        <v>3</v>
      </c>
      <c r="B296" s="210">
        <v>2</v>
      </c>
      <c r="C296" s="210">
        <v>2</v>
      </c>
      <c r="D296" s="195">
        <v>6</v>
      </c>
      <c r="E296" s="210">
        <v>1</v>
      </c>
      <c r="F296" s="211">
        <v>1</v>
      </c>
      <c r="G296" s="212" t="s">
        <v>315</v>
      </c>
      <c r="H296" s="178">
        <v>266</v>
      </c>
      <c r="I296" s="312"/>
      <c r="J296" s="312"/>
      <c r="K296" s="312"/>
      <c r="L296" s="312"/>
    </row>
    <row r="297" spans="1:12" ht="29.25" customHeight="1">
      <c r="A297" s="198">
        <v>3</v>
      </c>
      <c r="B297" s="194">
        <v>2</v>
      </c>
      <c r="C297" s="195">
        <v>2</v>
      </c>
      <c r="D297" s="195">
        <v>7</v>
      </c>
      <c r="E297" s="195"/>
      <c r="F297" s="197"/>
      <c r="G297" s="196" t="s">
        <v>316</v>
      </c>
      <c r="H297" s="178">
        <v>267</v>
      </c>
      <c r="I297" s="306">
        <f>I298</f>
        <v>0</v>
      </c>
      <c r="J297" s="333">
        <f>J298</f>
        <v>0</v>
      </c>
      <c r="K297" s="307">
        <f>K298</f>
        <v>0</v>
      </c>
      <c r="L297" s="307">
        <f>L298</f>
        <v>0</v>
      </c>
    </row>
    <row r="298" spans="1:12" ht="26.25" customHeight="1">
      <c r="A298" s="198">
        <v>3</v>
      </c>
      <c r="B298" s="194">
        <v>2</v>
      </c>
      <c r="C298" s="195">
        <v>2</v>
      </c>
      <c r="D298" s="195">
        <v>7</v>
      </c>
      <c r="E298" s="195">
        <v>1</v>
      </c>
      <c r="F298" s="197"/>
      <c r="G298" s="196" t="s">
        <v>316</v>
      </c>
      <c r="H298" s="178">
        <v>268</v>
      </c>
      <c r="I298" s="306">
        <f>I299+I300</f>
        <v>0</v>
      </c>
      <c r="J298" s="306">
        <f>J299+J300</f>
        <v>0</v>
      </c>
      <c r="K298" s="306">
        <f>K299+K300</f>
        <v>0</v>
      </c>
      <c r="L298" s="306">
        <f>L299+L300</f>
        <v>0</v>
      </c>
    </row>
    <row r="299" spans="1:12" ht="27.75" customHeight="1">
      <c r="A299" s="198">
        <v>3</v>
      </c>
      <c r="B299" s="194">
        <v>2</v>
      </c>
      <c r="C299" s="194">
        <v>2</v>
      </c>
      <c r="D299" s="195">
        <v>7</v>
      </c>
      <c r="E299" s="195">
        <v>1</v>
      </c>
      <c r="F299" s="197">
        <v>1</v>
      </c>
      <c r="G299" s="196" t="s">
        <v>317</v>
      </c>
      <c r="H299" s="178">
        <v>269</v>
      </c>
      <c r="I299" s="312"/>
      <c r="J299" s="312"/>
      <c r="K299" s="312"/>
      <c r="L299" s="312"/>
    </row>
    <row r="300" spans="1:12" ht="25.5" customHeight="1">
      <c r="A300" s="198">
        <v>3</v>
      </c>
      <c r="B300" s="194">
        <v>2</v>
      </c>
      <c r="C300" s="194">
        <v>2</v>
      </c>
      <c r="D300" s="195">
        <v>7</v>
      </c>
      <c r="E300" s="195">
        <v>1</v>
      </c>
      <c r="F300" s="197">
        <v>2</v>
      </c>
      <c r="G300" s="196" t="s">
        <v>318</v>
      </c>
      <c r="H300" s="178">
        <v>270</v>
      </c>
      <c r="I300" s="312"/>
      <c r="J300" s="312"/>
      <c r="K300" s="312"/>
      <c r="L300" s="312"/>
    </row>
    <row r="301" spans="1:12" ht="30" customHeight="1">
      <c r="A301" s="200">
        <v>3</v>
      </c>
      <c r="B301" s="200">
        <v>3</v>
      </c>
      <c r="C301" s="183"/>
      <c r="D301" s="184"/>
      <c r="E301" s="184"/>
      <c r="F301" s="186"/>
      <c r="G301" s="185" t="s">
        <v>333</v>
      </c>
      <c r="H301" s="178">
        <v>271</v>
      </c>
      <c r="I301" s="306">
        <f>SUM(I302+I334)</f>
        <v>0</v>
      </c>
      <c r="J301" s="333">
        <f>SUM(J302+J334)</f>
        <v>0</v>
      </c>
      <c r="K301" s="307">
        <f>SUM(K302+K334)</f>
        <v>0</v>
      </c>
      <c r="L301" s="307">
        <f>SUM(L302+L334)</f>
        <v>0</v>
      </c>
    </row>
    <row r="302" spans="1:12" ht="40.5" customHeight="1">
      <c r="A302" s="198">
        <v>3</v>
      </c>
      <c r="B302" s="198">
        <v>3</v>
      </c>
      <c r="C302" s="194">
        <v>1</v>
      </c>
      <c r="D302" s="195"/>
      <c r="E302" s="195"/>
      <c r="F302" s="197"/>
      <c r="G302" s="196" t="s">
        <v>334</v>
      </c>
      <c r="H302" s="178">
        <v>272</v>
      </c>
      <c r="I302" s="306">
        <f>SUM(I303+I312+I316+I320+I324+I327+I330)</f>
        <v>0</v>
      </c>
      <c r="J302" s="333">
        <f>SUM(J303+J312+J316+J320+J324+J327+J330)</f>
        <v>0</v>
      </c>
      <c r="K302" s="307">
        <f>SUM(K303+K312+K316+K320+K324+K327+K330)</f>
        <v>0</v>
      </c>
      <c r="L302" s="307">
        <f>SUM(L303+L312+L316+L320+L324+L327+L330)</f>
        <v>0</v>
      </c>
    </row>
    <row r="303" spans="1:12" ht="29.25" customHeight="1">
      <c r="A303" s="198">
        <v>3</v>
      </c>
      <c r="B303" s="198">
        <v>3</v>
      </c>
      <c r="C303" s="194">
        <v>1</v>
      </c>
      <c r="D303" s="195">
        <v>1</v>
      </c>
      <c r="E303" s="195"/>
      <c r="F303" s="197"/>
      <c r="G303" s="196" t="s">
        <v>320</v>
      </c>
      <c r="H303" s="178">
        <v>273</v>
      </c>
      <c r="I303" s="306">
        <f>SUM(I304+I306+I309)</f>
        <v>0</v>
      </c>
      <c r="J303" s="306">
        <f>SUM(J304+J306+J309)</f>
        <v>0</v>
      </c>
      <c r="K303" s="306">
        <f t="shared" ref="K303:L303" si="47">SUM(K304+K306+K309)</f>
        <v>0</v>
      </c>
      <c r="L303" s="306">
        <f t="shared" si="47"/>
        <v>0</v>
      </c>
    </row>
    <row r="304" spans="1:12" ht="27" customHeight="1">
      <c r="A304" s="198">
        <v>3</v>
      </c>
      <c r="B304" s="198">
        <v>3</v>
      </c>
      <c r="C304" s="194">
        <v>1</v>
      </c>
      <c r="D304" s="195">
        <v>1</v>
      </c>
      <c r="E304" s="195">
        <v>1</v>
      </c>
      <c r="F304" s="197"/>
      <c r="G304" s="196" t="s">
        <v>298</v>
      </c>
      <c r="H304" s="178">
        <v>274</v>
      </c>
      <c r="I304" s="306">
        <f>SUM(I305:I305)</f>
        <v>0</v>
      </c>
      <c r="J304" s="333">
        <f>SUM(J305:J305)</f>
        <v>0</v>
      </c>
      <c r="K304" s="307">
        <f>SUM(K305:K305)</f>
        <v>0</v>
      </c>
      <c r="L304" s="307">
        <f>SUM(L305:L305)</f>
        <v>0</v>
      </c>
    </row>
    <row r="305" spans="1:12" ht="28.5" customHeight="1">
      <c r="A305" s="198">
        <v>3</v>
      </c>
      <c r="B305" s="198">
        <v>3</v>
      </c>
      <c r="C305" s="194">
        <v>1</v>
      </c>
      <c r="D305" s="195">
        <v>1</v>
      </c>
      <c r="E305" s="195">
        <v>1</v>
      </c>
      <c r="F305" s="197">
        <v>1</v>
      </c>
      <c r="G305" s="196" t="s">
        <v>298</v>
      </c>
      <c r="H305" s="178">
        <v>275</v>
      </c>
      <c r="I305" s="312"/>
      <c r="J305" s="312"/>
      <c r="K305" s="312"/>
      <c r="L305" s="312"/>
    </row>
    <row r="306" spans="1:12" ht="31.5" customHeight="1">
      <c r="A306" s="198">
        <v>3</v>
      </c>
      <c r="B306" s="198">
        <v>3</v>
      </c>
      <c r="C306" s="194">
        <v>1</v>
      </c>
      <c r="D306" s="195">
        <v>1</v>
      </c>
      <c r="E306" s="195">
        <v>2</v>
      </c>
      <c r="F306" s="197"/>
      <c r="G306" s="196" t="s">
        <v>321</v>
      </c>
      <c r="H306" s="178">
        <v>276</v>
      </c>
      <c r="I306" s="306">
        <f>SUM(I307:I308)</f>
        <v>0</v>
      </c>
      <c r="J306" s="306">
        <f>SUM(J307:J308)</f>
        <v>0</v>
      </c>
      <c r="K306" s="306">
        <f t="shared" ref="K306:L306" si="48">SUM(K307:K308)</f>
        <v>0</v>
      </c>
      <c r="L306" s="306">
        <f t="shared" si="48"/>
        <v>0</v>
      </c>
    </row>
    <row r="307" spans="1:12" ht="25.5" customHeight="1">
      <c r="A307" s="198">
        <v>3</v>
      </c>
      <c r="B307" s="198">
        <v>3</v>
      </c>
      <c r="C307" s="194">
        <v>1</v>
      </c>
      <c r="D307" s="195">
        <v>1</v>
      </c>
      <c r="E307" s="195">
        <v>2</v>
      </c>
      <c r="F307" s="197">
        <v>1</v>
      </c>
      <c r="G307" s="196" t="s">
        <v>300</v>
      </c>
      <c r="H307" s="178">
        <v>277</v>
      </c>
      <c r="I307" s="312"/>
      <c r="J307" s="312"/>
      <c r="K307" s="312"/>
      <c r="L307" s="312"/>
    </row>
    <row r="308" spans="1:12" ht="29.25" customHeight="1">
      <c r="A308" s="198">
        <v>3</v>
      </c>
      <c r="B308" s="198">
        <v>3</v>
      </c>
      <c r="C308" s="194">
        <v>1</v>
      </c>
      <c r="D308" s="195">
        <v>1</v>
      </c>
      <c r="E308" s="195">
        <v>2</v>
      </c>
      <c r="F308" s="197">
        <v>2</v>
      </c>
      <c r="G308" s="196" t="s">
        <v>301</v>
      </c>
      <c r="H308" s="178">
        <v>278</v>
      </c>
      <c r="I308" s="312"/>
      <c r="J308" s="312"/>
      <c r="K308" s="312"/>
      <c r="L308" s="312"/>
    </row>
    <row r="309" spans="1:12" ht="28.5" customHeight="1">
      <c r="A309" s="198">
        <v>3</v>
      </c>
      <c r="B309" s="198">
        <v>3</v>
      </c>
      <c r="C309" s="194">
        <v>1</v>
      </c>
      <c r="D309" s="195">
        <v>1</v>
      </c>
      <c r="E309" s="195">
        <v>3</v>
      </c>
      <c r="F309" s="197"/>
      <c r="G309" s="196" t="s">
        <v>302</v>
      </c>
      <c r="H309" s="178">
        <v>279</v>
      </c>
      <c r="I309" s="306">
        <f>SUM(I310:I311)</f>
        <v>0</v>
      </c>
      <c r="J309" s="306">
        <f>SUM(J310:J311)</f>
        <v>0</v>
      </c>
      <c r="K309" s="306">
        <f t="shared" ref="K309:L309" si="49">SUM(K310:K311)</f>
        <v>0</v>
      </c>
      <c r="L309" s="306">
        <f t="shared" si="49"/>
        <v>0</v>
      </c>
    </row>
    <row r="310" spans="1:12" ht="24.75" customHeight="1">
      <c r="A310" s="198">
        <v>3</v>
      </c>
      <c r="B310" s="198">
        <v>3</v>
      </c>
      <c r="C310" s="194">
        <v>1</v>
      </c>
      <c r="D310" s="195">
        <v>1</v>
      </c>
      <c r="E310" s="195">
        <v>3</v>
      </c>
      <c r="F310" s="197">
        <v>1</v>
      </c>
      <c r="G310" s="196" t="s">
        <v>303</v>
      </c>
      <c r="H310" s="178">
        <v>280</v>
      </c>
      <c r="I310" s="312"/>
      <c r="J310" s="312"/>
      <c r="K310" s="312"/>
      <c r="L310" s="312"/>
    </row>
    <row r="311" spans="1:12" ht="22.5" customHeight="1">
      <c r="A311" s="198">
        <v>3</v>
      </c>
      <c r="B311" s="198">
        <v>3</v>
      </c>
      <c r="C311" s="194">
        <v>1</v>
      </c>
      <c r="D311" s="195">
        <v>1</v>
      </c>
      <c r="E311" s="195">
        <v>3</v>
      </c>
      <c r="F311" s="197">
        <v>2</v>
      </c>
      <c r="G311" s="196" t="s">
        <v>322</v>
      </c>
      <c r="H311" s="178">
        <v>281</v>
      </c>
      <c r="I311" s="312"/>
      <c r="J311" s="312"/>
      <c r="K311" s="312"/>
      <c r="L311" s="312"/>
    </row>
    <row r="312" spans="1:12">
      <c r="A312" s="208">
        <v>3</v>
      </c>
      <c r="B312" s="191">
        <v>3</v>
      </c>
      <c r="C312" s="194">
        <v>1</v>
      </c>
      <c r="D312" s="195">
        <v>2</v>
      </c>
      <c r="E312" s="195"/>
      <c r="F312" s="197"/>
      <c r="G312" s="196" t="s">
        <v>335</v>
      </c>
      <c r="H312" s="178">
        <v>282</v>
      </c>
      <c r="I312" s="306">
        <f>I313</f>
        <v>0</v>
      </c>
      <c r="J312" s="333">
        <f>J313</f>
        <v>0</v>
      </c>
      <c r="K312" s="307">
        <f>K313</f>
        <v>0</v>
      </c>
      <c r="L312" s="307">
        <f>L313</f>
        <v>0</v>
      </c>
    </row>
    <row r="313" spans="1:12" ht="26.25" customHeight="1">
      <c r="A313" s="208">
        <v>3</v>
      </c>
      <c r="B313" s="208">
        <v>3</v>
      </c>
      <c r="C313" s="191">
        <v>1</v>
      </c>
      <c r="D313" s="189">
        <v>2</v>
      </c>
      <c r="E313" s="189">
        <v>1</v>
      </c>
      <c r="F313" s="192"/>
      <c r="G313" s="196" t="s">
        <v>335</v>
      </c>
      <c r="H313" s="178">
        <v>283</v>
      </c>
      <c r="I313" s="313">
        <f>SUM(I314:I315)</f>
        <v>0</v>
      </c>
      <c r="J313" s="334">
        <f>SUM(J314:J315)</f>
        <v>0</v>
      </c>
      <c r="K313" s="314">
        <f>SUM(K314:K315)</f>
        <v>0</v>
      </c>
      <c r="L313" s="314">
        <f>SUM(L314:L315)</f>
        <v>0</v>
      </c>
    </row>
    <row r="314" spans="1:12" ht="25.5" customHeight="1">
      <c r="A314" s="198">
        <v>3</v>
      </c>
      <c r="B314" s="198">
        <v>3</v>
      </c>
      <c r="C314" s="194">
        <v>1</v>
      </c>
      <c r="D314" s="195">
        <v>2</v>
      </c>
      <c r="E314" s="195">
        <v>1</v>
      </c>
      <c r="F314" s="197">
        <v>1</v>
      </c>
      <c r="G314" s="196" t="s">
        <v>336</v>
      </c>
      <c r="H314" s="178">
        <v>284</v>
      </c>
      <c r="I314" s="312"/>
      <c r="J314" s="312"/>
      <c r="K314" s="312"/>
      <c r="L314" s="312"/>
    </row>
    <row r="315" spans="1:12" ht="24" customHeight="1">
      <c r="A315" s="202">
        <v>3</v>
      </c>
      <c r="B315" s="226">
        <v>3</v>
      </c>
      <c r="C315" s="209">
        <v>1</v>
      </c>
      <c r="D315" s="210">
        <v>2</v>
      </c>
      <c r="E315" s="210">
        <v>1</v>
      </c>
      <c r="F315" s="211">
        <v>2</v>
      </c>
      <c r="G315" s="212" t="s">
        <v>337</v>
      </c>
      <c r="H315" s="178">
        <v>285</v>
      </c>
      <c r="I315" s="312"/>
      <c r="J315" s="312"/>
      <c r="K315" s="312"/>
      <c r="L315" s="312"/>
    </row>
    <row r="316" spans="1:12" ht="27.75" customHeight="1">
      <c r="A316" s="194">
        <v>3</v>
      </c>
      <c r="B316" s="196">
        <v>3</v>
      </c>
      <c r="C316" s="194">
        <v>1</v>
      </c>
      <c r="D316" s="195">
        <v>3</v>
      </c>
      <c r="E316" s="195"/>
      <c r="F316" s="197"/>
      <c r="G316" s="196" t="s">
        <v>338</v>
      </c>
      <c r="H316" s="178">
        <v>286</v>
      </c>
      <c r="I316" s="306">
        <f>I317</f>
        <v>0</v>
      </c>
      <c r="J316" s="333">
        <f>J317</f>
        <v>0</v>
      </c>
      <c r="K316" s="307">
        <f>K317</f>
        <v>0</v>
      </c>
      <c r="L316" s="307">
        <f>L317</f>
        <v>0</v>
      </c>
    </row>
    <row r="317" spans="1:12" ht="24" customHeight="1">
      <c r="A317" s="194">
        <v>3</v>
      </c>
      <c r="B317" s="212">
        <v>3</v>
      </c>
      <c r="C317" s="209">
        <v>1</v>
      </c>
      <c r="D317" s="210">
        <v>3</v>
      </c>
      <c r="E317" s="210">
        <v>1</v>
      </c>
      <c r="F317" s="211"/>
      <c r="G317" s="196" t="s">
        <v>338</v>
      </c>
      <c r="H317" s="178">
        <v>287</v>
      </c>
      <c r="I317" s="307">
        <f>I318+I319</f>
        <v>0</v>
      </c>
      <c r="J317" s="307">
        <f>J318+J319</f>
        <v>0</v>
      </c>
      <c r="K317" s="307">
        <f>K318+K319</f>
        <v>0</v>
      </c>
      <c r="L317" s="307">
        <f>L318+L319</f>
        <v>0</v>
      </c>
    </row>
    <row r="318" spans="1:12" ht="27" customHeight="1">
      <c r="A318" s="194">
        <v>3</v>
      </c>
      <c r="B318" s="196">
        <v>3</v>
      </c>
      <c r="C318" s="194">
        <v>1</v>
      </c>
      <c r="D318" s="195">
        <v>3</v>
      </c>
      <c r="E318" s="195">
        <v>1</v>
      </c>
      <c r="F318" s="197">
        <v>1</v>
      </c>
      <c r="G318" s="196" t="s">
        <v>339</v>
      </c>
      <c r="H318" s="178">
        <v>288</v>
      </c>
      <c r="I318" s="330"/>
      <c r="J318" s="330"/>
      <c r="K318" s="330"/>
      <c r="L318" s="329"/>
    </row>
    <row r="319" spans="1:12" ht="26.25" customHeight="1">
      <c r="A319" s="194">
        <v>3</v>
      </c>
      <c r="B319" s="196">
        <v>3</v>
      </c>
      <c r="C319" s="194">
        <v>1</v>
      </c>
      <c r="D319" s="195">
        <v>3</v>
      </c>
      <c r="E319" s="195">
        <v>1</v>
      </c>
      <c r="F319" s="197">
        <v>2</v>
      </c>
      <c r="G319" s="196" t="s">
        <v>340</v>
      </c>
      <c r="H319" s="178">
        <v>289</v>
      </c>
      <c r="I319" s="312"/>
      <c r="J319" s="312"/>
      <c r="K319" s="312"/>
      <c r="L319" s="312"/>
    </row>
    <row r="320" spans="1:12">
      <c r="A320" s="194">
        <v>3</v>
      </c>
      <c r="B320" s="196">
        <v>3</v>
      </c>
      <c r="C320" s="194">
        <v>1</v>
      </c>
      <c r="D320" s="195">
        <v>4</v>
      </c>
      <c r="E320" s="195"/>
      <c r="F320" s="197"/>
      <c r="G320" s="196" t="s">
        <v>341</v>
      </c>
      <c r="H320" s="178">
        <v>290</v>
      </c>
      <c r="I320" s="306">
        <f>I321</f>
        <v>0</v>
      </c>
      <c r="J320" s="333">
        <f>J321</f>
        <v>0</v>
      </c>
      <c r="K320" s="307">
        <f>K321</f>
        <v>0</v>
      </c>
      <c r="L320" s="307">
        <f>L321</f>
        <v>0</v>
      </c>
    </row>
    <row r="321" spans="1:16" ht="31.5" customHeight="1">
      <c r="A321" s="198">
        <v>3</v>
      </c>
      <c r="B321" s="194">
        <v>3</v>
      </c>
      <c r="C321" s="195">
        <v>1</v>
      </c>
      <c r="D321" s="195">
        <v>4</v>
      </c>
      <c r="E321" s="195">
        <v>1</v>
      </c>
      <c r="F321" s="197"/>
      <c r="G321" s="196" t="s">
        <v>341</v>
      </c>
      <c r="H321" s="178">
        <v>291</v>
      </c>
      <c r="I321" s="306">
        <f>SUM(I322:I323)</f>
        <v>0</v>
      </c>
      <c r="J321" s="306">
        <f>SUM(J322:J323)</f>
        <v>0</v>
      </c>
      <c r="K321" s="306">
        <f>SUM(K322:K323)</f>
        <v>0</v>
      </c>
      <c r="L321" s="306">
        <f>SUM(L322:L323)</f>
        <v>0</v>
      </c>
    </row>
    <row r="322" spans="1:16">
      <c r="A322" s="198">
        <v>3</v>
      </c>
      <c r="B322" s="194">
        <v>3</v>
      </c>
      <c r="C322" s="195">
        <v>1</v>
      </c>
      <c r="D322" s="195">
        <v>4</v>
      </c>
      <c r="E322" s="195">
        <v>1</v>
      </c>
      <c r="F322" s="197">
        <v>1</v>
      </c>
      <c r="G322" s="196" t="s">
        <v>342</v>
      </c>
      <c r="H322" s="178">
        <v>292</v>
      </c>
      <c r="I322" s="311"/>
      <c r="J322" s="312"/>
      <c r="K322" s="312"/>
      <c r="L322" s="311"/>
    </row>
    <row r="323" spans="1:16" ht="30.75" customHeight="1">
      <c r="A323" s="194">
        <v>3</v>
      </c>
      <c r="B323" s="195">
        <v>3</v>
      </c>
      <c r="C323" s="195">
        <v>1</v>
      </c>
      <c r="D323" s="195">
        <v>4</v>
      </c>
      <c r="E323" s="195">
        <v>1</v>
      </c>
      <c r="F323" s="197">
        <v>2</v>
      </c>
      <c r="G323" s="196" t="s">
        <v>343</v>
      </c>
      <c r="H323" s="178">
        <v>293</v>
      </c>
      <c r="I323" s="312"/>
      <c r="J323" s="330"/>
      <c r="K323" s="330"/>
      <c r="L323" s="329"/>
    </row>
    <row r="324" spans="1:16" ht="26.25" customHeight="1">
      <c r="A324" s="194">
        <v>3</v>
      </c>
      <c r="B324" s="195">
        <v>3</v>
      </c>
      <c r="C324" s="195">
        <v>1</v>
      </c>
      <c r="D324" s="195">
        <v>5</v>
      </c>
      <c r="E324" s="195"/>
      <c r="F324" s="197"/>
      <c r="G324" s="196" t="s">
        <v>344</v>
      </c>
      <c r="H324" s="178">
        <v>294</v>
      </c>
      <c r="I324" s="314">
        <f>I325</f>
        <v>0</v>
      </c>
      <c r="J324" s="333">
        <f t="shared" ref="J324:L325" si="50">J325</f>
        <v>0</v>
      </c>
      <c r="K324" s="307">
        <f t="shared" si="50"/>
        <v>0</v>
      </c>
      <c r="L324" s="307">
        <f t="shared" si="50"/>
        <v>0</v>
      </c>
    </row>
    <row r="325" spans="1:16" ht="30" customHeight="1">
      <c r="A325" s="191">
        <v>3</v>
      </c>
      <c r="B325" s="210">
        <v>3</v>
      </c>
      <c r="C325" s="210">
        <v>1</v>
      </c>
      <c r="D325" s="210">
        <v>5</v>
      </c>
      <c r="E325" s="210">
        <v>1</v>
      </c>
      <c r="F325" s="211"/>
      <c r="G325" s="196" t="s">
        <v>344</v>
      </c>
      <c r="H325" s="178">
        <v>295</v>
      </c>
      <c r="I325" s="307">
        <f>I326</f>
        <v>0</v>
      </c>
      <c r="J325" s="334">
        <f t="shared" si="50"/>
        <v>0</v>
      </c>
      <c r="K325" s="314">
        <f t="shared" si="50"/>
        <v>0</v>
      </c>
      <c r="L325" s="314">
        <f t="shared" si="50"/>
        <v>0</v>
      </c>
    </row>
    <row r="326" spans="1:16" ht="30" customHeight="1">
      <c r="A326" s="194">
        <v>3</v>
      </c>
      <c r="B326" s="195">
        <v>3</v>
      </c>
      <c r="C326" s="195">
        <v>1</v>
      </c>
      <c r="D326" s="195">
        <v>5</v>
      </c>
      <c r="E326" s="195">
        <v>1</v>
      </c>
      <c r="F326" s="197">
        <v>1</v>
      </c>
      <c r="G326" s="196" t="s">
        <v>345</v>
      </c>
      <c r="H326" s="178">
        <v>296</v>
      </c>
      <c r="I326" s="312"/>
      <c r="J326" s="330"/>
      <c r="K326" s="330"/>
      <c r="L326" s="329"/>
    </row>
    <row r="327" spans="1:16" ht="30" customHeight="1">
      <c r="A327" s="194">
        <v>3</v>
      </c>
      <c r="B327" s="195">
        <v>3</v>
      </c>
      <c r="C327" s="195">
        <v>1</v>
      </c>
      <c r="D327" s="195">
        <v>6</v>
      </c>
      <c r="E327" s="195"/>
      <c r="F327" s="197"/>
      <c r="G327" s="196" t="s">
        <v>315</v>
      </c>
      <c r="H327" s="178">
        <v>297</v>
      </c>
      <c r="I327" s="307">
        <f>I328</f>
        <v>0</v>
      </c>
      <c r="J327" s="333">
        <f t="shared" ref="J327:L328" si="51">J328</f>
        <v>0</v>
      </c>
      <c r="K327" s="307">
        <f t="shared" si="51"/>
        <v>0</v>
      </c>
      <c r="L327" s="307">
        <f t="shared" si="51"/>
        <v>0</v>
      </c>
    </row>
    <row r="328" spans="1:16" ht="30" customHeight="1">
      <c r="A328" s="194">
        <v>3</v>
      </c>
      <c r="B328" s="195">
        <v>3</v>
      </c>
      <c r="C328" s="195">
        <v>1</v>
      </c>
      <c r="D328" s="195">
        <v>6</v>
      </c>
      <c r="E328" s="195">
        <v>1</v>
      </c>
      <c r="F328" s="197"/>
      <c r="G328" s="196" t="s">
        <v>315</v>
      </c>
      <c r="H328" s="178">
        <v>298</v>
      </c>
      <c r="I328" s="306">
        <f>I329</f>
        <v>0</v>
      </c>
      <c r="J328" s="333">
        <f t="shared" si="51"/>
        <v>0</v>
      </c>
      <c r="K328" s="307">
        <f t="shared" si="51"/>
        <v>0</v>
      </c>
      <c r="L328" s="307">
        <f t="shared" si="51"/>
        <v>0</v>
      </c>
    </row>
    <row r="329" spans="1:16" ht="25.5" customHeight="1">
      <c r="A329" s="194">
        <v>3</v>
      </c>
      <c r="B329" s="195">
        <v>3</v>
      </c>
      <c r="C329" s="195">
        <v>1</v>
      </c>
      <c r="D329" s="195">
        <v>6</v>
      </c>
      <c r="E329" s="195">
        <v>1</v>
      </c>
      <c r="F329" s="197">
        <v>1</v>
      </c>
      <c r="G329" s="196" t="s">
        <v>315</v>
      </c>
      <c r="H329" s="178">
        <v>299</v>
      </c>
      <c r="I329" s="330"/>
      <c r="J329" s="330"/>
      <c r="K329" s="330"/>
      <c r="L329" s="329"/>
    </row>
    <row r="330" spans="1:16" ht="22.5" customHeight="1">
      <c r="A330" s="194">
        <v>3</v>
      </c>
      <c r="B330" s="195">
        <v>3</v>
      </c>
      <c r="C330" s="195">
        <v>1</v>
      </c>
      <c r="D330" s="195">
        <v>7</v>
      </c>
      <c r="E330" s="195"/>
      <c r="F330" s="197"/>
      <c r="G330" s="196" t="s">
        <v>346</v>
      </c>
      <c r="H330" s="178">
        <v>300</v>
      </c>
      <c r="I330" s="306">
        <f>I331</f>
        <v>0</v>
      </c>
      <c r="J330" s="333">
        <f>J331</f>
        <v>0</v>
      </c>
      <c r="K330" s="307">
        <f>K331</f>
        <v>0</v>
      </c>
      <c r="L330" s="307">
        <f>L331</f>
        <v>0</v>
      </c>
    </row>
    <row r="331" spans="1:16" ht="25.5" customHeight="1">
      <c r="A331" s="194">
        <v>3</v>
      </c>
      <c r="B331" s="195">
        <v>3</v>
      </c>
      <c r="C331" s="195">
        <v>1</v>
      </c>
      <c r="D331" s="195">
        <v>7</v>
      </c>
      <c r="E331" s="195">
        <v>1</v>
      </c>
      <c r="F331" s="197"/>
      <c r="G331" s="196" t="s">
        <v>346</v>
      </c>
      <c r="H331" s="178">
        <v>301</v>
      </c>
      <c r="I331" s="306">
        <f>I332+I333</f>
        <v>0</v>
      </c>
      <c r="J331" s="306">
        <f>J332+J333</f>
        <v>0</v>
      </c>
      <c r="K331" s="306">
        <f>K332+K333</f>
        <v>0</v>
      </c>
      <c r="L331" s="306">
        <f>L332+L333</f>
        <v>0</v>
      </c>
    </row>
    <row r="332" spans="1:16" ht="27" customHeight="1">
      <c r="A332" s="194">
        <v>3</v>
      </c>
      <c r="B332" s="195">
        <v>3</v>
      </c>
      <c r="C332" s="195">
        <v>1</v>
      </c>
      <c r="D332" s="195">
        <v>7</v>
      </c>
      <c r="E332" s="195">
        <v>1</v>
      </c>
      <c r="F332" s="197">
        <v>1</v>
      </c>
      <c r="G332" s="196" t="s">
        <v>347</v>
      </c>
      <c r="H332" s="178">
        <v>302</v>
      </c>
      <c r="I332" s="330"/>
      <c r="J332" s="330"/>
      <c r="K332" s="330"/>
      <c r="L332" s="329"/>
    </row>
    <row r="333" spans="1:16" ht="27.75" customHeight="1">
      <c r="A333" s="194">
        <v>3</v>
      </c>
      <c r="B333" s="195">
        <v>3</v>
      </c>
      <c r="C333" s="195">
        <v>1</v>
      </c>
      <c r="D333" s="195">
        <v>7</v>
      </c>
      <c r="E333" s="195">
        <v>1</v>
      </c>
      <c r="F333" s="197">
        <v>2</v>
      </c>
      <c r="G333" s="196" t="s">
        <v>348</v>
      </c>
      <c r="H333" s="178">
        <v>303</v>
      </c>
      <c r="I333" s="312"/>
      <c r="J333" s="312"/>
      <c r="K333" s="312"/>
      <c r="L333" s="312"/>
    </row>
    <row r="334" spans="1:16" ht="38.25" customHeight="1">
      <c r="A334" s="194">
        <v>3</v>
      </c>
      <c r="B334" s="195">
        <v>3</v>
      </c>
      <c r="C334" s="195">
        <v>2</v>
      </c>
      <c r="D334" s="195"/>
      <c r="E334" s="195"/>
      <c r="F334" s="197"/>
      <c r="G334" s="196" t="s">
        <v>349</v>
      </c>
      <c r="H334" s="178">
        <v>304</v>
      </c>
      <c r="I334" s="306">
        <f>SUM(I335+I344+I348+I352+I356+I359+I362)</f>
        <v>0</v>
      </c>
      <c r="J334" s="333">
        <f>SUM(J335+J344+J348+J352+J356+J359+J362)</f>
        <v>0</v>
      </c>
      <c r="K334" s="307">
        <f>SUM(K335+K344+K348+K352+K356+K359+K362)</f>
        <v>0</v>
      </c>
      <c r="L334" s="307">
        <f>SUM(L335+L344+L348+L352+L356+L359+L362)</f>
        <v>0</v>
      </c>
    </row>
    <row r="335" spans="1:16" ht="30" customHeight="1">
      <c r="A335" s="194">
        <v>3</v>
      </c>
      <c r="B335" s="195">
        <v>3</v>
      </c>
      <c r="C335" s="195">
        <v>2</v>
      </c>
      <c r="D335" s="195">
        <v>1</v>
      </c>
      <c r="E335" s="195"/>
      <c r="F335" s="197"/>
      <c r="G335" s="196" t="s">
        <v>297</v>
      </c>
      <c r="H335" s="178">
        <v>305</v>
      </c>
      <c r="I335" s="306">
        <f>I336</f>
        <v>0</v>
      </c>
      <c r="J335" s="333">
        <f>J336</f>
        <v>0</v>
      </c>
      <c r="K335" s="307">
        <f>K336</f>
        <v>0</v>
      </c>
      <c r="L335" s="307">
        <f>L336</f>
        <v>0</v>
      </c>
    </row>
    <row r="336" spans="1:16">
      <c r="A336" s="198">
        <v>3</v>
      </c>
      <c r="B336" s="194">
        <v>3</v>
      </c>
      <c r="C336" s="195">
        <v>2</v>
      </c>
      <c r="D336" s="196">
        <v>1</v>
      </c>
      <c r="E336" s="194">
        <v>1</v>
      </c>
      <c r="F336" s="197"/>
      <c r="G336" s="196" t="s">
        <v>297</v>
      </c>
      <c r="H336" s="178">
        <v>306</v>
      </c>
      <c r="I336" s="306">
        <f>SUM(I337:I337)</f>
        <v>0</v>
      </c>
      <c r="J336" s="306">
        <f t="shared" ref="J336:P336" si="52">SUM(J337:J337)</f>
        <v>0</v>
      </c>
      <c r="K336" s="306">
        <f t="shared" si="52"/>
        <v>0</v>
      </c>
      <c r="L336" s="306">
        <f t="shared" si="52"/>
        <v>0</v>
      </c>
      <c r="M336" s="236">
        <f t="shared" si="52"/>
        <v>0</v>
      </c>
      <c r="N336" s="236">
        <f t="shared" si="52"/>
        <v>0</v>
      </c>
      <c r="O336" s="236">
        <f t="shared" si="52"/>
        <v>0</v>
      </c>
      <c r="P336" s="236">
        <f t="shared" si="52"/>
        <v>0</v>
      </c>
    </row>
    <row r="337" spans="1:12" ht="27.75" customHeight="1">
      <c r="A337" s="198">
        <v>3</v>
      </c>
      <c r="B337" s="194">
        <v>3</v>
      </c>
      <c r="C337" s="195">
        <v>2</v>
      </c>
      <c r="D337" s="196">
        <v>1</v>
      </c>
      <c r="E337" s="194">
        <v>1</v>
      </c>
      <c r="F337" s="197">
        <v>1</v>
      </c>
      <c r="G337" s="196" t="s">
        <v>298</v>
      </c>
      <c r="H337" s="178">
        <v>307</v>
      </c>
      <c r="I337" s="330"/>
      <c r="J337" s="330"/>
      <c r="K337" s="330"/>
      <c r="L337" s="329"/>
    </row>
    <row r="338" spans="1:12">
      <c r="A338" s="198">
        <v>3</v>
      </c>
      <c r="B338" s="194">
        <v>3</v>
      </c>
      <c r="C338" s="195">
        <v>2</v>
      </c>
      <c r="D338" s="196">
        <v>1</v>
      </c>
      <c r="E338" s="194">
        <v>2</v>
      </c>
      <c r="F338" s="197"/>
      <c r="G338" s="212" t="s">
        <v>321</v>
      </c>
      <c r="H338" s="178">
        <v>308</v>
      </c>
      <c r="I338" s="306">
        <f>SUM(I339:I340)</f>
        <v>0</v>
      </c>
      <c r="J338" s="306">
        <f t="shared" ref="J338:L338" si="53">SUM(J339:J340)</f>
        <v>0</v>
      </c>
      <c r="K338" s="306">
        <f t="shared" si="53"/>
        <v>0</v>
      </c>
      <c r="L338" s="306">
        <f t="shared" si="53"/>
        <v>0</v>
      </c>
    </row>
    <row r="339" spans="1:12">
      <c r="A339" s="198">
        <v>3</v>
      </c>
      <c r="B339" s="194">
        <v>3</v>
      </c>
      <c r="C339" s="195">
        <v>2</v>
      </c>
      <c r="D339" s="196">
        <v>1</v>
      </c>
      <c r="E339" s="194">
        <v>2</v>
      </c>
      <c r="F339" s="197">
        <v>1</v>
      </c>
      <c r="G339" s="212" t="s">
        <v>300</v>
      </c>
      <c r="H339" s="178">
        <v>309</v>
      </c>
      <c r="I339" s="330"/>
      <c r="J339" s="330"/>
      <c r="K339" s="330"/>
      <c r="L339" s="329"/>
    </row>
    <row r="340" spans="1:12">
      <c r="A340" s="198">
        <v>3</v>
      </c>
      <c r="B340" s="194">
        <v>3</v>
      </c>
      <c r="C340" s="195">
        <v>2</v>
      </c>
      <c r="D340" s="196">
        <v>1</v>
      </c>
      <c r="E340" s="194">
        <v>2</v>
      </c>
      <c r="F340" s="197">
        <v>2</v>
      </c>
      <c r="G340" s="212" t="s">
        <v>301</v>
      </c>
      <c r="H340" s="178">
        <v>310</v>
      </c>
      <c r="I340" s="312"/>
      <c r="J340" s="312"/>
      <c r="K340" s="312"/>
      <c r="L340" s="312"/>
    </row>
    <row r="341" spans="1:12">
      <c r="A341" s="198">
        <v>3</v>
      </c>
      <c r="B341" s="194">
        <v>3</v>
      </c>
      <c r="C341" s="195">
        <v>2</v>
      </c>
      <c r="D341" s="196">
        <v>1</v>
      </c>
      <c r="E341" s="194">
        <v>3</v>
      </c>
      <c r="F341" s="197"/>
      <c r="G341" s="212" t="s">
        <v>302</v>
      </c>
      <c r="H341" s="178">
        <v>311</v>
      </c>
      <c r="I341" s="306">
        <f>SUM(I342:I343)</f>
        <v>0</v>
      </c>
      <c r="J341" s="306">
        <f t="shared" ref="J341:L341" si="54">SUM(J342:J343)</f>
        <v>0</v>
      </c>
      <c r="K341" s="306">
        <f t="shared" si="54"/>
        <v>0</v>
      </c>
      <c r="L341" s="306">
        <f t="shared" si="54"/>
        <v>0</v>
      </c>
    </row>
    <row r="342" spans="1:12">
      <c r="A342" s="198">
        <v>3</v>
      </c>
      <c r="B342" s="194">
        <v>3</v>
      </c>
      <c r="C342" s="195">
        <v>2</v>
      </c>
      <c r="D342" s="196">
        <v>1</v>
      </c>
      <c r="E342" s="194">
        <v>3</v>
      </c>
      <c r="F342" s="197">
        <v>1</v>
      </c>
      <c r="G342" s="212" t="s">
        <v>303</v>
      </c>
      <c r="H342" s="178">
        <v>312</v>
      </c>
      <c r="I342" s="312"/>
      <c r="J342" s="312"/>
      <c r="K342" s="312"/>
      <c r="L342" s="312"/>
    </row>
    <row r="343" spans="1:12">
      <c r="A343" s="198">
        <v>3</v>
      </c>
      <c r="B343" s="194">
        <v>3</v>
      </c>
      <c r="C343" s="195">
        <v>2</v>
      </c>
      <c r="D343" s="196">
        <v>1</v>
      </c>
      <c r="E343" s="194">
        <v>3</v>
      </c>
      <c r="F343" s="197">
        <v>2</v>
      </c>
      <c r="G343" s="212" t="s">
        <v>322</v>
      </c>
      <c r="H343" s="178">
        <v>313</v>
      </c>
      <c r="I343" s="317"/>
      <c r="J343" s="335"/>
      <c r="K343" s="317"/>
      <c r="L343" s="317"/>
    </row>
    <row r="344" spans="1:12">
      <c r="A344" s="202">
        <v>3</v>
      </c>
      <c r="B344" s="202">
        <v>3</v>
      </c>
      <c r="C344" s="209">
        <v>2</v>
      </c>
      <c r="D344" s="212">
        <v>2</v>
      </c>
      <c r="E344" s="209"/>
      <c r="F344" s="211"/>
      <c r="G344" s="212" t="s">
        <v>335</v>
      </c>
      <c r="H344" s="178">
        <v>314</v>
      </c>
      <c r="I344" s="315">
        <f>I345</f>
        <v>0</v>
      </c>
      <c r="J344" s="336">
        <f>J345</f>
        <v>0</v>
      </c>
      <c r="K344" s="316">
        <f>K345</f>
        <v>0</v>
      </c>
      <c r="L344" s="316">
        <f>L345</f>
        <v>0</v>
      </c>
    </row>
    <row r="345" spans="1:12">
      <c r="A345" s="198">
        <v>3</v>
      </c>
      <c r="B345" s="198">
        <v>3</v>
      </c>
      <c r="C345" s="194">
        <v>2</v>
      </c>
      <c r="D345" s="196">
        <v>2</v>
      </c>
      <c r="E345" s="194">
        <v>1</v>
      </c>
      <c r="F345" s="197"/>
      <c r="G345" s="212" t="s">
        <v>335</v>
      </c>
      <c r="H345" s="178">
        <v>315</v>
      </c>
      <c r="I345" s="306">
        <f>SUM(I346:I347)</f>
        <v>0</v>
      </c>
      <c r="J345" s="318">
        <f>SUM(J346:J347)</f>
        <v>0</v>
      </c>
      <c r="K345" s="307">
        <f>SUM(K346:K347)</f>
        <v>0</v>
      </c>
      <c r="L345" s="307">
        <f>SUM(L346:L347)</f>
        <v>0</v>
      </c>
    </row>
    <row r="346" spans="1:12" ht="27.6">
      <c r="A346" s="198">
        <v>3</v>
      </c>
      <c r="B346" s="198">
        <v>3</v>
      </c>
      <c r="C346" s="194">
        <v>2</v>
      </c>
      <c r="D346" s="196">
        <v>2</v>
      </c>
      <c r="E346" s="198">
        <v>1</v>
      </c>
      <c r="F346" s="219">
        <v>1</v>
      </c>
      <c r="G346" s="196" t="s">
        <v>336</v>
      </c>
      <c r="H346" s="178">
        <v>316</v>
      </c>
      <c r="I346" s="312"/>
      <c r="J346" s="312"/>
      <c r="K346" s="312"/>
      <c r="L346" s="312"/>
    </row>
    <row r="347" spans="1:12">
      <c r="A347" s="202">
        <v>3</v>
      </c>
      <c r="B347" s="202">
        <v>3</v>
      </c>
      <c r="C347" s="203">
        <v>2</v>
      </c>
      <c r="D347" s="204">
        <v>2</v>
      </c>
      <c r="E347" s="205">
        <v>1</v>
      </c>
      <c r="F347" s="224">
        <v>2</v>
      </c>
      <c r="G347" s="205" t="s">
        <v>337</v>
      </c>
      <c r="H347" s="178">
        <v>317</v>
      </c>
      <c r="I347" s="312"/>
      <c r="J347" s="312"/>
      <c r="K347" s="312"/>
      <c r="L347" s="312"/>
    </row>
    <row r="348" spans="1:12" ht="23.25" customHeight="1">
      <c r="A348" s="198">
        <v>3</v>
      </c>
      <c r="B348" s="198">
        <v>3</v>
      </c>
      <c r="C348" s="194">
        <v>2</v>
      </c>
      <c r="D348" s="195">
        <v>3</v>
      </c>
      <c r="E348" s="196"/>
      <c r="F348" s="219"/>
      <c r="G348" s="196" t="s">
        <v>338</v>
      </c>
      <c r="H348" s="178">
        <v>318</v>
      </c>
      <c r="I348" s="306">
        <f>I349</f>
        <v>0</v>
      </c>
      <c r="J348" s="318">
        <f>J349</f>
        <v>0</v>
      </c>
      <c r="K348" s="307">
        <f>K349</f>
        <v>0</v>
      </c>
      <c r="L348" s="307">
        <f>L349</f>
        <v>0</v>
      </c>
    </row>
    <row r="349" spans="1:12" ht="27.75" customHeight="1">
      <c r="A349" s="198">
        <v>3</v>
      </c>
      <c r="B349" s="198">
        <v>3</v>
      </c>
      <c r="C349" s="194">
        <v>2</v>
      </c>
      <c r="D349" s="195">
        <v>3</v>
      </c>
      <c r="E349" s="196">
        <v>1</v>
      </c>
      <c r="F349" s="219"/>
      <c r="G349" s="196" t="s">
        <v>338</v>
      </c>
      <c r="H349" s="178">
        <v>319</v>
      </c>
      <c r="I349" s="306">
        <f>I350+I351</f>
        <v>0</v>
      </c>
      <c r="J349" s="306">
        <f>J350+J351</f>
        <v>0</v>
      </c>
      <c r="K349" s="306">
        <f>K350+K351</f>
        <v>0</v>
      </c>
      <c r="L349" s="306">
        <f>L350+L351</f>
        <v>0</v>
      </c>
    </row>
    <row r="350" spans="1:12" ht="28.5" customHeight="1">
      <c r="A350" s="198">
        <v>3</v>
      </c>
      <c r="B350" s="198">
        <v>3</v>
      </c>
      <c r="C350" s="194">
        <v>2</v>
      </c>
      <c r="D350" s="195">
        <v>3</v>
      </c>
      <c r="E350" s="196">
        <v>1</v>
      </c>
      <c r="F350" s="219">
        <v>1</v>
      </c>
      <c r="G350" s="196" t="s">
        <v>339</v>
      </c>
      <c r="H350" s="178">
        <v>320</v>
      </c>
      <c r="I350" s="330"/>
      <c r="J350" s="330"/>
      <c r="K350" s="330"/>
      <c r="L350" s="329"/>
    </row>
    <row r="351" spans="1:12" ht="27.75" customHeight="1">
      <c r="A351" s="198">
        <v>3</v>
      </c>
      <c r="B351" s="198">
        <v>3</v>
      </c>
      <c r="C351" s="194">
        <v>2</v>
      </c>
      <c r="D351" s="195">
        <v>3</v>
      </c>
      <c r="E351" s="196">
        <v>1</v>
      </c>
      <c r="F351" s="219">
        <v>2</v>
      </c>
      <c r="G351" s="196" t="s">
        <v>340</v>
      </c>
      <c r="H351" s="178">
        <v>321</v>
      </c>
      <c r="I351" s="312"/>
      <c r="J351" s="312"/>
      <c r="K351" s="312"/>
      <c r="L351" s="312"/>
    </row>
    <row r="352" spans="1:12">
      <c r="A352" s="198">
        <v>3</v>
      </c>
      <c r="B352" s="198">
        <v>3</v>
      </c>
      <c r="C352" s="194">
        <v>2</v>
      </c>
      <c r="D352" s="195">
        <v>4</v>
      </c>
      <c r="E352" s="195"/>
      <c r="F352" s="197"/>
      <c r="G352" s="196" t="s">
        <v>341</v>
      </c>
      <c r="H352" s="178">
        <v>322</v>
      </c>
      <c r="I352" s="306">
        <f>I353</f>
        <v>0</v>
      </c>
      <c r="J352" s="318">
        <f>J353</f>
        <v>0</v>
      </c>
      <c r="K352" s="307">
        <f>K353</f>
        <v>0</v>
      </c>
      <c r="L352" s="307">
        <f>L353</f>
        <v>0</v>
      </c>
    </row>
    <row r="353" spans="1:12">
      <c r="A353" s="208">
        <v>3</v>
      </c>
      <c r="B353" s="208">
        <v>3</v>
      </c>
      <c r="C353" s="191">
        <v>2</v>
      </c>
      <c r="D353" s="189">
        <v>4</v>
      </c>
      <c r="E353" s="189">
        <v>1</v>
      </c>
      <c r="F353" s="192"/>
      <c r="G353" s="196" t="s">
        <v>341</v>
      </c>
      <c r="H353" s="178">
        <v>323</v>
      </c>
      <c r="I353" s="313">
        <f>SUM(I354:I355)</f>
        <v>0</v>
      </c>
      <c r="J353" s="319">
        <f>SUM(J354:J355)</f>
        <v>0</v>
      </c>
      <c r="K353" s="314">
        <f>SUM(K354:K355)</f>
        <v>0</v>
      </c>
      <c r="L353" s="314">
        <f>SUM(L354:L355)</f>
        <v>0</v>
      </c>
    </row>
    <row r="354" spans="1:12" ht="30.75" customHeight="1">
      <c r="A354" s="198">
        <v>3</v>
      </c>
      <c r="B354" s="198">
        <v>3</v>
      </c>
      <c r="C354" s="194">
        <v>2</v>
      </c>
      <c r="D354" s="195">
        <v>4</v>
      </c>
      <c r="E354" s="195">
        <v>1</v>
      </c>
      <c r="F354" s="197">
        <v>1</v>
      </c>
      <c r="G354" s="196" t="s">
        <v>342</v>
      </c>
      <c r="H354" s="178">
        <v>324</v>
      </c>
      <c r="I354" s="312"/>
      <c r="J354" s="312"/>
      <c r="K354" s="312"/>
      <c r="L354" s="312"/>
    </row>
    <row r="355" spans="1:12">
      <c r="A355" s="198">
        <v>3</v>
      </c>
      <c r="B355" s="198">
        <v>3</v>
      </c>
      <c r="C355" s="194">
        <v>2</v>
      </c>
      <c r="D355" s="195">
        <v>4</v>
      </c>
      <c r="E355" s="195">
        <v>1</v>
      </c>
      <c r="F355" s="197">
        <v>2</v>
      </c>
      <c r="G355" s="196" t="s">
        <v>350</v>
      </c>
      <c r="H355" s="178">
        <v>325</v>
      </c>
      <c r="I355" s="312"/>
      <c r="J355" s="312"/>
      <c r="K355" s="312"/>
      <c r="L355" s="312"/>
    </row>
    <row r="356" spans="1:12">
      <c r="A356" s="198">
        <v>3</v>
      </c>
      <c r="B356" s="198">
        <v>3</v>
      </c>
      <c r="C356" s="194">
        <v>2</v>
      </c>
      <c r="D356" s="195">
        <v>5</v>
      </c>
      <c r="E356" s="195"/>
      <c r="F356" s="197"/>
      <c r="G356" s="196" t="s">
        <v>344</v>
      </c>
      <c r="H356" s="178">
        <v>326</v>
      </c>
      <c r="I356" s="306">
        <f>I357</f>
        <v>0</v>
      </c>
      <c r="J356" s="318">
        <f t="shared" ref="J356:L357" si="55">J357</f>
        <v>0</v>
      </c>
      <c r="K356" s="307">
        <f t="shared" si="55"/>
        <v>0</v>
      </c>
      <c r="L356" s="307">
        <f t="shared" si="55"/>
        <v>0</v>
      </c>
    </row>
    <row r="357" spans="1:12">
      <c r="A357" s="208">
        <v>3</v>
      </c>
      <c r="B357" s="208">
        <v>3</v>
      </c>
      <c r="C357" s="191">
        <v>2</v>
      </c>
      <c r="D357" s="189">
        <v>5</v>
      </c>
      <c r="E357" s="189">
        <v>1</v>
      </c>
      <c r="F357" s="192"/>
      <c r="G357" s="196" t="s">
        <v>344</v>
      </c>
      <c r="H357" s="178">
        <v>327</v>
      </c>
      <c r="I357" s="313">
        <f>I358</f>
        <v>0</v>
      </c>
      <c r="J357" s="319">
        <f t="shared" si="55"/>
        <v>0</v>
      </c>
      <c r="K357" s="314">
        <f t="shared" si="55"/>
        <v>0</v>
      </c>
      <c r="L357" s="314">
        <f t="shared" si="55"/>
        <v>0</v>
      </c>
    </row>
    <row r="358" spans="1:12">
      <c r="A358" s="198">
        <v>3</v>
      </c>
      <c r="B358" s="198">
        <v>3</v>
      </c>
      <c r="C358" s="194">
        <v>2</v>
      </c>
      <c r="D358" s="195">
        <v>5</v>
      </c>
      <c r="E358" s="195">
        <v>1</v>
      </c>
      <c r="F358" s="197">
        <v>1</v>
      </c>
      <c r="G358" s="196" t="s">
        <v>344</v>
      </c>
      <c r="H358" s="178">
        <v>328</v>
      </c>
      <c r="I358" s="330"/>
      <c r="J358" s="330"/>
      <c r="K358" s="330"/>
      <c r="L358" s="329"/>
    </row>
    <row r="359" spans="1:12" ht="30.75" customHeight="1">
      <c r="A359" s="198">
        <v>3</v>
      </c>
      <c r="B359" s="198">
        <v>3</v>
      </c>
      <c r="C359" s="194">
        <v>2</v>
      </c>
      <c r="D359" s="195">
        <v>6</v>
      </c>
      <c r="E359" s="195"/>
      <c r="F359" s="197"/>
      <c r="G359" s="196" t="s">
        <v>315</v>
      </c>
      <c r="H359" s="178">
        <v>329</v>
      </c>
      <c r="I359" s="306">
        <f>I360</f>
        <v>0</v>
      </c>
      <c r="J359" s="318">
        <f t="shared" ref="I359:L360" si="56">J360</f>
        <v>0</v>
      </c>
      <c r="K359" s="307">
        <f t="shared" si="56"/>
        <v>0</v>
      </c>
      <c r="L359" s="307">
        <f t="shared" si="56"/>
        <v>0</v>
      </c>
    </row>
    <row r="360" spans="1:12" ht="25.5" customHeight="1">
      <c r="A360" s="198">
        <v>3</v>
      </c>
      <c r="B360" s="198">
        <v>3</v>
      </c>
      <c r="C360" s="194">
        <v>2</v>
      </c>
      <c r="D360" s="195">
        <v>6</v>
      </c>
      <c r="E360" s="195">
        <v>1</v>
      </c>
      <c r="F360" s="197"/>
      <c r="G360" s="196" t="s">
        <v>315</v>
      </c>
      <c r="H360" s="178">
        <v>330</v>
      </c>
      <c r="I360" s="306">
        <f t="shared" si="56"/>
        <v>0</v>
      </c>
      <c r="J360" s="318">
        <f t="shared" si="56"/>
        <v>0</v>
      </c>
      <c r="K360" s="307">
        <f t="shared" si="56"/>
        <v>0</v>
      </c>
      <c r="L360" s="307">
        <f t="shared" si="56"/>
        <v>0</v>
      </c>
    </row>
    <row r="361" spans="1:12" ht="24" customHeight="1">
      <c r="A361" s="202">
        <v>3</v>
      </c>
      <c r="B361" s="202">
        <v>3</v>
      </c>
      <c r="C361" s="203">
        <v>2</v>
      </c>
      <c r="D361" s="204">
        <v>6</v>
      </c>
      <c r="E361" s="204">
        <v>1</v>
      </c>
      <c r="F361" s="206">
        <v>1</v>
      </c>
      <c r="G361" s="205" t="s">
        <v>315</v>
      </c>
      <c r="H361" s="178">
        <v>331</v>
      </c>
      <c r="I361" s="330"/>
      <c r="J361" s="330"/>
      <c r="K361" s="330"/>
      <c r="L361" s="329"/>
    </row>
    <row r="362" spans="1:12" ht="28.5" customHeight="1">
      <c r="A362" s="198">
        <v>3</v>
      </c>
      <c r="B362" s="198">
        <v>3</v>
      </c>
      <c r="C362" s="194">
        <v>2</v>
      </c>
      <c r="D362" s="195">
        <v>7</v>
      </c>
      <c r="E362" s="195"/>
      <c r="F362" s="197"/>
      <c r="G362" s="196" t="s">
        <v>346</v>
      </c>
      <c r="H362" s="178">
        <v>332</v>
      </c>
      <c r="I362" s="306">
        <f>I363</f>
        <v>0</v>
      </c>
      <c r="J362" s="318">
        <f t="shared" ref="J362:L362" si="57">J363</f>
        <v>0</v>
      </c>
      <c r="K362" s="307">
        <f t="shared" si="57"/>
        <v>0</v>
      </c>
      <c r="L362" s="307">
        <f t="shared" si="57"/>
        <v>0</v>
      </c>
    </row>
    <row r="363" spans="1:12" ht="28.5" customHeight="1">
      <c r="A363" s="202">
        <v>3</v>
      </c>
      <c r="B363" s="202">
        <v>3</v>
      </c>
      <c r="C363" s="203">
        <v>2</v>
      </c>
      <c r="D363" s="204">
        <v>7</v>
      </c>
      <c r="E363" s="204">
        <v>1</v>
      </c>
      <c r="F363" s="206"/>
      <c r="G363" s="196" t="s">
        <v>346</v>
      </c>
      <c r="H363" s="178">
        <v>333</v>
      </c>
      <c r="I363" s="306">
        <f>SUM(I364:I365)</f>
        <v>0</v>
      </c>
      <c r="J363" s="306">
        <f t="shared" ref="J363:L363" si="58">SUM(J364:J365)</f>
        <v>0</v>
      </c>
      <c r="K363" s="306">
        <f t="shared" si="58"/>
        <v>0</v>
      </c>
      <c r="L363" s="306">
        <f t="shared" si="58"/>
        <v>0</v>
      </c>
    </row>
    <row r="364" spans="1:12" ht="27" customHeight="1">
      <c r="A364" s="198">
        <v>3</v>
      </c>
      <c r="B364" s="198">
        <v>3</v>
      </c>
      <c r="C364" s="194">
        <v>2</v>
      </c>
      <c r="D364" s="195">
        <v>7</v>
      </c>
      <c r="E364" s="195">
        <v>1</v>
      </c>
      <c r="F364" s="197">
        <v>1</v>
      </c>
      <c r="G364" s="196" t="s">
        <v>347</v>
      </c>
      <c r="H364" s="178">
        <v>334</v>
      </c>
      <c r="I364" s="330"/>
      <c r="J364" s="330"/>
      <c r="K364" s="330"/>
      <c r="L364" s="329"/>
    </row>
    <row r="365" spans="1:12" ht="30" customHeight="1">
      <c r="A365" s="198">
        <v>3</v>
      </c>
      <c r="B365" s="198">
        <v>3</v>
      </c>
      <c r="C365" s="194">
        <v>2</v>
      </c>
      <c r="D365" s="195">
        <v>7</v>
      </c>
      <c r="E365" s="195">
        <v>1</v>
      </c>
      <c r="F365" s="197">
        <v>2</v>
      </c>
      <c r="G365" s="196" t="s">
        <v>348</v>
      </c>
      <c r="H365" s="178">
        <v>335</v>
      </c>
      <c r="I365" s="312"/>
      <c r="J365" s="312"/>
      <c r="K365" s="312"/>
      <c r="L365" s="312"/>
    </row>
    <row r="366" spans="1:12" ht="39.75" customHeight="1">
      <c r="A366" s="237"/>
      <c r="B366" s="237"/>
      <c r="C366" s="238"/>
      <c r="D366" s="239"/>
      <c r="E366" s="240"/>
      <c r="F366" s="241"/>
      <c r="G366" s="242" t="s">
        <v>351</v>
      </c>
      <c r="H366" s="178">
        <v>336</v>
      </c>
      <c r="I366" s="321">
        <f>SUM(I31+I182)</f>
        <v>996900</v>
      </c>
      <c r="J366" s="321">
        <f>SUM(J31+J182)</f>
        <v>996900</v>
      </c>
      <c r="K366" s="321">
        <f>SUM(K31+K182)</f>
        <v>940882.06999999983</v>
      </c>
      <c r="L366" s="321">
        <f>SUM(L31+L182)</f>
        <v>940882.06999999983</v>
      </c>
    </row>
    <row r="367" spans="1:12" ht="18.75" customHeight="1">
      <c r="G367" s="187"/>
      <c r="H367" s="178"/>
      <c r="I367" s="243"/>
      <c r="J367" s="244"/>
      <c r="K367" s="244"/>
      <c r="L367" s="244"/>
    </row>
    <row r="368" spans="1:12" ht="15" customHeight="1">
      <c r="D368" s="413" t="s">
        <v>36</v>
      </c>
      <c r="E368" s="413"/>
      <c r="F368" s="413"/>
      <c r="G368" s="413"/>
      <c r="H368" s="245"/>
      <c r="I368" s="246"/>
      <c r="J368" s="244"/>
      <c r="K368" s="429" t="s">
        <v>37</v>
      </c>
      <c r="L368" s="429"/>
    </row>
    <row r="369" spans="4:12" ht="17.399999999999999">
      <c r="D369" s="247" t="s">
        <v>352</v>
      </c>
      <c r="E369" s="248"/>
      <c r="F369" s="248"/>
      <c r="G369" s="248"/>
      <c r="H369" s="248"/>
      <c r="I369" s="249" t="s">
        <v>141</v>
      </c>
      <c r="K369" s="416" t="s">
        <v>353</v>
      </c>
      <c r="L369" s="416"/>
    </row>
    <row r="370" spans="4:12" ht="15">
      <c r="I370" s="250"/>
      <c r="K370" s="250"/>
      <c r="L370" s="250"/>
    </row>
    <row r="371" spans="4:12" ht="28.5" customHeight="1">
      <c r="D371" s="423" t="s">
        <v>444</v>
      </c>
      <c r="E371" s="423"/>
      <c r="F371" s="423"/>
      <c r="G371" s="423"/>
      <c r="I371" s="250"/>
      <c r="K371" s="429" t="s">
        <v>38</v>
      </c>
      <c r="L371" s="429"/>
    </row>
    <row r="372" spans="4:12" ht="40.950000000000003" customHeight="1">
      <c r="D372" s="414" t="s">
        <v>411</v>
      </c>
      <c r="E372" s="415"/>
      <c r="F372" s="415"/>
      <c r="G372" s="415"/>
      <c r="H372" s="251"/>
      <c r="I372" s="252" t="s">
        <v>141</v>
      </c>
      <c r="K372" s="416" t="s">
        <v>353</v>
      </c>
      <c r="L372" s="416"/>
    </row>
  </sheetData>
  <protectedRanges>
    <protectedRange sqref="J174:L175 J181:L181 I180:I181 I179:L179" name="Range71"/>
    <protectedRange sqref="I358:L358" name="Range59"/>
    <protectedRange sqref="I329:L329 L254 L195 L201 I322:L322 L190 I264:L264 L261 L192 I350:L350 L220 L213 L217 L223 L225 I364:L364" name="Range53"/>
    <protectedRange sqref="J323:L323" name="Range51"/>
    <protectedRange sqref="I195:K196 I190:K192 I323 I187:L187 J176:L176 I210:K213 I351:L351 I217:K217 I201:K202 I314:L315 I354:L355 I346:L347 I326 I174:I175 J174:L174 I206:L206 L191 L196 L202 L210:L212 L221:L222 I249:L250 I254:K254 I253:L253 I319:L319 I333:L333 I179:L180 I197:L198 I281:L282 I285:L286 I293:L293 I296:L296 I257:L258 J165:L165 J155:L155 J132:L132 J90:L90 J57:L57 J54:L54 I106:L106 I289:L290 L224 I338:L338 I340:L343 I365:L365 I229:L235 I299:L300 I203:L203 I267:L268 I240:L246 I272:L278 I305:L311 I220:K225 J136:L136" name="Range37"/>
    <protectedRange sqref="I176 A177:F177" name="Range23"/>
    <protectedRange sqref="I165" name="Range21"/>
    <protectedRange sqref="I154:L154 I155" name="Range19"/>
    <protectedRange sqref="I141:L142" name="Socialines ismokos 2.7"/>
    <protectedRange sqref="I128:L128" name="Imokos 2.6.4"/>
    <protectedRange sqref="I120:L120" name="Imokos i ES 2.6.1.1"/>
    <protectedRange sqref="I105:L105" name="dOTACIJOS 2.5.3"/>
    <protectedRange sqref="I95:L96" name="Dotacijos"/>
    <protectedRange sqref="I72:L74 I80:L81" name="Turto islaidos 2.3.1.2"/>
    <protectedRange sqref="I52:I53" name="Range3"/>
    <protectedRange sqref="I36 I38" name="Islaidos 2.1"/>
    <protectedRange sqref="I42:L42 J36:L36 I47:I51 J38:L38" name="Islaidos 2.2"/>
    <protectedRange sqref="I67:L69" name="Turto islaidos 2.3"/>
    <protectedRange sqref="I77:L79 I82:L83" name="Turto islaidos 2.3.1.3"/>
    <protectedRange sqref="I88:L89 I90 I107:L110" name="Subsidijos 2.4"/>
    <protectedRange sqref="I100:L101" name="Dotacijos 2.5.2.1"/>
    <protectedRange sqref="I115:L116" name="iMOKOS I es 2.6"/>
    <protectedRange sqref="I124:L124" name="Imokos i ES 2.6.3.1"/>
    <protectedRange sqref="I132 I136" name="Imokos 2.6.5.1"/>
    <protectedRange sqref="I146:L150" name="Range18"/>
    <protectedRange sqref="I160:L162" name="Range20"/>
    <protectedRange sqref="I170:L170" name="Range22"/>
    <protectedRange sqref="I261:K261" name="Range38"/>
    <protectedRange sqref="I318:L318" name="Range50"/>
    <protectedRange sqref="J326:L326" name="Range52"/>
    <protectedRange sqref="I332:L332 I337:L337 I339:L339" name="Range54"/>
    <protectedRange sqref="I361:L361" name="Range60"/>
    <protectedRange sqref="I55:L56 I54 J47:L53 I57 I58:L62" name="Range57"/>
    <protectedRange sqref="H27" name="Range73"/>
    <protectedRange sqref="I233:L235 I240:L240 I242:L243 I245:L246" name="Range55"/>
    <protectedRange sqref="A10:L10" name="Range69_1"/>
    <protectedRange sqref="B4:F5 J4:L4" name="Range62_2"/>
    <protectedRange sqref="H5:L5" name="Range62_1_1"/>
    <protectedRange sqref="Q5:S5" name="Range62_1_1_1"/>
    <protectedRange sqref="A24:I25" name="Range72_1"/>
    <protectedRange sqref="K24:L25" name="Range67_1"/>
    <protectedRange sqref="L22" name="Range65_1"/>
    <protectedRange sqref="L21" name="Range64_1"/>
    <protectedRange sqref="L23" name="Range66_1"/>
    <protectedRange sqref="I26:L26" name="Range68_1"/>
    <protectedRange sqref="A20:F23 G20:G21 G23 H20:J23" name="Range73_1"/>
  </protectedRanges>
  <mergeCells count="28">
    <mergeCell ref="A6:L6"/>
    <mergeCell ref="G11:K11"/>
    <mergeCell ref="K28:K29"/>
    <mergeCell ref="G15:K15"/>
    <mergeCell ref="E18:K18"/>
    <mergeCell ref="A19:L19"/>
    <mergeCell ref="C23:I23"/>
    <mergeCell ref="G26:H26"/>
    <mergeCell ref="A28:F29"/>
    <mergeCell ref="G28:G29"/>
    <mergeCell ref="H28:H29"/>
    <mergeCell ref="I28:J28"/>
    <mergeCell ref="D368:G368"/>
    <mergeCell ref="D372:G372"/>
    <mergeCell ref="K372:L372"/>
    <mergeCell ref="A5:L5"/>
    <mergeCell ref="A7:L7"/>
    <mergeCell ref="G9:K9"/>
    <mergeCell ref="A10:L10"/>
    <mergeCell ref="G12:K12"/>
    <mergeCell ref="B13:L13"/>
    <mergeCell ref="G16:K16"/>
    <mergeCell ref="D371:G371"/>
    <mergeCell ref="L28:L29"/>
    <mergeCell ref="A30:F30"/>
    <mergeCell ref="K368:L368"/>
    <mergeCell ref="K369:L369"/>
    <mergeCell ref="K371:L371"/>
  </mergeCells>
  <pageMargins left="0.7" right="0.7" top="0.75" bottom="0.75"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E2669-C801-46F3-B632-1B5BA5A32CC9}">
  <sheetPr>
    <pageSetUpPr fitToPage="1"/>
  </sheetPr>
  <dimension ref="A1:K59"/>
  <sheetViews>
    <sheetView workbookViewId="0">
      <selection activeCell="M19" sqref="M19"/>
    </sheetView>
  </sheetViews>
  <sheetFormatPr defaultColWidth="9.33203125" defaultRowHeight="12"/>
  <cols>
    <col min="1" max="1" width="43.5546875" style="255" customWidth="1"/>
    <col min="2" max="2" width="8.109375" style="255" customWidth="1"/>
    <col min="3" max="3" width="11.33203125" style="255" customWidth="1"/>
    <col min="4" max="4" width="10.109375" style="255" customWidth="1"/>
    <col min="5" max="5" width="9.6640625" style="255" customWidth="1"/>
    <col min="6" max="6" width="8.5546875" style="255" customWidth="1"/>
    <col min="7" max="7" width="9.44140625" style="255" customWidth="1"/>
    <col min="8" max="8" width="14" style="255" customWidth="1"/>
    <col min="9" max="9" width="10.5546875" style="255" customWidth="1"/>
    <col min="10" max="10" width="12.88671875" style="255" customWidth="1"/>
    <col min="11" max="16384" width="9.33203125" style="255"/>
  </cols>
  <sheetData>
    <row r="1" spans="1:11" s="253" customFormat="1" ht="77.099999999999994" customHeight="1">
      <c r="D1" s="254"/>
      <c r="E1" s="254"/>
      <c r="G1" s="474" t="s">
        <v>355</v>
      </c>
      <c r="H1" s="474"/>
      <c r="I1" s="474"/>
      <c r="J1" s="474"/>
    </row>
    <row r="2" spans="1:11" ht="17.100000000000001" customHeight="1">
      <c r="A2" s="478" t="s">
        <v>404</v>
      </c>
      <c r="B2" s="478"/>
      <c r="C2" s="478"/>
      <c r="D2" s="478"/>
      <c r="E2" s="478"/>
      <c r="F2" s="478"/>
      <c r="G2" s="478"/>
      <c r="H2" s="478"/>
      <c r="I2" s="478"/>
      <c r="J2" s="478"/>
      <c r="K2" s="8"/>
    </row>
    <row r="3" spans="1:11" ht="13.35" customHeight="1">
      <c r="B3" s="475" t="s">
        <v>356</v>
      </c>
      <c r="C3" s="475"/>
      <c r="D3" s="475"/>
      <c r="E3" s="475"/>
      <c r="F3" s="475"/>
      <c r="G3" s="475"/>
      <c r="H3" s="256"/>
      <c r="I3" s="256"/>
      <c r="J3" s="256"/>
    </row>
    <row r="4" spans="1:11" ht="13.35" customHeight="1">
      <c r="A4" s="461" t="s">
        <v>427</v>
      </c>
      <c r="B4" s="461"/>
      <c r="C4" s="461"/>
      <c r="D4" s="461"/>
      <c r="E4" s="461"/>
      <c r="F4" s="461"/>
      <c r="G4" s="461"/>
      <c r="H4" s="461"/>
      <c r="I4" s="461"/>
      <c r="J4" s="461"/>
    </row>
    <row r="5" spans="1:11">
      <c r="C5" s="257"/>
      <c r="D5" s="256"/>
      <c r="E5" s="256"/>
      <c r="F5" s="256"/>
      <c r="G5" s="256"/>
      <c r="H5" s="256"/>
      <c r="I5" s="256"/>
      <c r="J5" s="256"/>
    </row>
    <row r="6" spans="1:11" s="258" customFormat="1" ht="15" customHeight="1">
      <c r="A6" s="476" t="s">
        <v>436</v>
      </c>
      <c r="B6" s="476"/>
      <c r="C6" s="476"/>
      <c r="D6" s="476"/>
      <c r="E6" s="476"/>
      <c r="F6" s="476"/>
      <c r="G6" s="476"/>
      <c r="H6" s="476"/>
      <c r="I6" s="476"/>
      <c r="J6" s="476"/>
    </row>
    <row r="7" spans="1:11" ht="7.5" customHeight="1">
      <c r="A7" s="477" t="s">
        <v>357</v>
      </c>
      <c r="B7" s="477"/>
      <c r="C7" s="477"/>
      <c r="D7" s="477"/>
      <c r="E7" s="477"/>
      <c r="F7" s="477"/>
      <c r="G7" s="477"/>
      <c r="H7" s="477"/>
      <c r="I7" s="477"/>
      <c r="J7" s="477"/>
    </row>
    <row r="8" spans="1:11" ht="15" customHeight="1">
      <c r="A8" s="259"/>
      <c r="C8" s="461" t="s">
        <v>435</v>
      </c>
      <c r="D8" s="461"/>
      <c r="E8" s="461"/>
      <c r="F8" s="461"/>
      <c r="G8" s="259"/>
      <c r="H8" s="259"/>
      <c r="I8" s="259"/>
      <c r="J8" s="259"/>
    </row>
    <row r="9" spans="1:11" ht="12" customHeight="1">
      <c r="A9" s="259"/>
      <c r="B9" s="260"/>
      <c r="C9" s="469" t="s">
        <v>358</v>
      </c>
      <c r="D9" s="469"/>
      <c r="E9" s="469"/>
      <c r="F9" s="469"/>
      <c r="G9" s="259"/>
      <c r="H9" s="259"/>
      <c r="I9" s="259"/>
      <c r="J9" s="259"/>
    </row>
    <row r="10" spans="1:11">
      <c r="A10" s="259"/>
      <c r="C10" s="470" t="s">
        <v>102</v>
      </c>
      <c r="D10" s="470"/>
      <c r="E10" s="470"/>
      <c r="F10" s="470"/>
      <c r="G10" s="259"/>
      <c r="H10" s="259"/>
      <c r="I10" s="259"/>
      <c r="J10" s="259"/>
    </row>
    <row r="11" spans="1:11" ht="12" customHeight="1">
      <c r="A11" s="259"/>
      <c r="B11" s="260"/>
      <c r="C11" s="471" t="s">
        <v>359</v>
      </c>
      <c r="D11" s="471"/>
      <c r="E11" s="471"/>
      <c r="F11" s="471"/>
      <c r="G11" s="259"/>
      <c r="H11" s="259"/>
      <c r="I11" s="259"/>
      <c r="J11" s="259"/>
    </row>
    <row r="12" spans="1:11">
      <c r="A12" s="259"/>
      <c r="B12" s="259"/>
      <c r="F12" s="259"/>
      <c r="G12" s="259"/>
      <c r="H12" s="259"/>
      <c r="I12" s="259"/>
      <c r="J12" s="259"/>
    </row>
    <row r="13" spans="1:11" ht="12" customHeight="1">
      <c r="A13" s="472" t="s">
        <v>360</v>
      </c>
      <c r="B13" s="472"/>
      <c r="C13" s="472"/>
      <c r="D13" s="472"/>
      <c r="E13" s="472"/>
      <c r="F13" s="472"/>
      <c r="G13" s="472"/>
      <c r="H13" s="304"/>
      <c r="I13" s="305"/>
      <c r="J13" s="305"/>
    </row>
    <row r="14" spans="1:11" ht="12" customHeight="1">
      <c r="A14" s="472"/>
      <c r="B14" s="472"/>
      <c r="C14" s="472"/>
      <c r="D14" s="472"/>
      <c r="E14" s="472"/>
      <c r="F14" s="472"/>
      <c r="G14" s="472"/>
      <c r="H14" s="473" t="s">
        <v>361</v>
      </c>
      <c r="I14" s="473"/>
      <c r="J14" s="473"/>
    </row>
    <row r="15" spans="1:11" ht="12" customHeight="1">
      <c r="A15" s="472"/>
      <c r="B15" s="472"/>
      <c r="C15" s="472"/>
      <c r="D15" s="472"/>
      <c r="E15" s="472"/>
      <c r="F15" s="472"/>
      <c r="G15" s="472"/>
      <c r="H15" s="10"/>
      <c r="I15" s="11"/>
      <c r="J15" s="11"/>
    </row>
    <row r="16" spans="1:11" ht="12" customHeight="1">
      <c r="A16" s="12"/>
      <c r="B16" s="13"/>
      <c r="C16" s="13"/>
      <c r="D16" s="13"/>
      <c r="E16" s="13"/>
      <c r="F16" s="13"/>
      <c r="G16" s="9"/>
      <c r="H16" s="10"/>
      <c r="I16" s="11"/>
      <c r="J16" s="11"/>
    </row>
    <row r="17" spans="1:10" ht="12" customHeight="1">
      <c r="A17" s="14" t="s">
        <v>437</v>
      </c>
      <c r="B17" s="15"/>
      <c r="C17" s="16"/>
      <c r="D17" s="16"/>
      <c r="E17" s="16"/>
      <c r="F17" s="16"/>
      <c r="G17" s="10"/>
      <c r="H17" s="17"/>
      <c r="I17" s="10"/>
      <c r="J17" s="10"/>
    </row>
    <row r="18" spans="1:10" ht="16.350000000000001" customHeight="1">
      <c r="A18" s="18" t="s">
        <v>362</v>
      </c>
      <c r="B18" s="19"/>
      <c r="C18" s="20"/>
      <c r="D18" s="20"/>
      <c r="E18" s="20"/>
      <c r="F18" s="20"/>
      <c r="G18" s="21"/>
      <c r="H18" s="21"/>
      <c r="I18" s="22"/>
      <c r="J18" s="23"/>
    </row>
    <row r="19" spans="1:10" ht="12" customHeight="1">
      <c r="A19" s="24" t="s">
        <v>405</v>
      </c>
      <c r="B19" s="25"/>
      <c r="C19" s="26"/>
      <c r="D19" s="26"/>
      <c r="E19" s="26"/>
      <c r="F19" s="26"/>
      <c r="G19" s="27"/>
      <c r="H19" s="27"/>
      <c r="I19" s="460" t="s">
        <v>363</v>
      </c>
      <c r="J19" s="460"/>
    </row>
    <row r="20" spans="1:10" ht="12.6" thickBot="1">
      <c r="A20" s="461"/>
      <c r="B20" s="461"/>
      <c r="C20" s="461"/>
      <c r="D20" s="461"/>
      <c r="E20" s="461"/>
      <c r="F20" s="461"/>
      <c r="G20" s="461"/>
      <c r="H20" s="461"/>
      <c r="I20" s="461"/>
      <c r="J20" s="461"/>
    </row>
    <row r="21" spans="1:10" ht="15.6" customHeight="1">
      <c r="A21" s="462" t="s">
        <v>364</v>
      </c>
      <c r="B21" s="464" t="s">
        <v>365</v>
      </c>
      <c r="C21" s="466" t="s">
        <v>366</v>
      </c>
      <c r="D21" s="467"/>
      <c r="E21" s="467"/>
      <c r="F21" s="467"/>
      <c r="G21" s="467"/>
      <c r="H21" s="467"/>
      <c r="I21" s="467"/>
      <c r="J21" s="468"/>
    </row>
    <row r="22" spans="1:10" ht="86.4" customHeight="1" thickBot="1">
      <c r="A22" s="463"/>
      <c r="B22" s="465"/>
      <c r="C22" s="261" t="s">
        <v>367</v>
      </c>
      <c r="D22" s="261" t="s">
        <v>368</v>
      </c>
      <c r="E22" s="261" t="s">
        <v>369</v>
      </c>
      <c r="F22" s="261" t="s">
        <v>370</v>
      </c>
      <c r="G22" s="261" t="s">
        <v>371</v>
      </c>
      <c r="H22" s="261" t="s">
        <v>372</v>
      </c>
      <c r="I22" s="261" t="s">
        <v>373</v>
      </c>
      <c r="J22" s="262" t="s">
        <v>374</v>
      </c>
    </row>
    <row r="23" spans="1:10" s="253" customFormat="1" ht="10.35" customHeight="1" thickBot="1">
      <c r="A23" s="263">
        <v>1</v>
      </c>
      <c r="B23" s="264">
        <v>2</v>
      </c>
      <c r="C23" s="264">
        <v>3</v>
      </c>
      <c r="D23" s="265">
        <v>4</v>
      </c>
      <c r="E23" s="265">
        <v>5</v>
      </c>
      <c r="F23" s="264">
        <v>6</v>
      </c>
      <c r="G23" s="264">
        <v>7</v>
      </c>
      <c r="H23" s="265">
        <v>8</v>
      </c>
      <c r="I23" s="264">
        <v>9</v>
      </c>
      <c r="J23" s="266">
        <v>10</v>
      </c>
    </row>
    <row r="24" spans="1:10" s="253" customFormat="1" ht="15.6" customHeight="1">
      <c r="A24" s="267" t="s">
        <v>412</v>
      </c>
      <c r="B24" s="268"/>
      <c r="C24" s="268"/>
      <c r="D24" s="268"/>
      <c r="E24" s="268" t="s">
        <v>375</v>
      </c>
      <c r="F24" s="268" t="s">
        <v>375</v>
      </c>
      <c r="G24" s="268"/>
      <c r="H24" s="268"/>
      <c r="I24" s="268"/>
      <c r="J24" s="269"/>
    </row>
    <row r="25" spans="1:10" s="253" customFormat="1" ht="15.6" customHeight="1">
      <c r="A25" s="270" t="s">
        <v>376</v>
      </c>
      <c r="B25" s="271"/>
      <c r="C25" s="271"/>
      <c r="D25" s="271"/>
      <c r="E25" s="271" t="s">
        <v>375</v>
      </c>
      <c r="F25" s="271" t="s">
        <v>375</v>
      </c>
      <c r="G25" s="271"/>
      <c r="H25" s="271"/>
      <c r="I25" s="271"/>
      <c r="J25" s="272"/>
    </row>
    <row r="26" spans="1:10" s="253" customFormat="1" ht="15.6" customHeight="1">
      <c r="A26" s="270" t="s">
        <v>377</v>
      </c>
      <c r="B26" s="271">
        <v>28</v>
      </c>
      <c r="C26" s="292">
        <v>351090.62</v>
      </c>
      <c r="D26" s="292">
        <v>49540.32</v>
      </c>
      <c r="E26" s="292"/>
      <c r="F26" s="292"/>
      <c r="G26" s="292">
        <v>24313.15</v>
      </c>
      <c r="H26" s="292"/>
      <c r="I26" s="292">
        <v>59391.74</v>
      </c>
      <c r="J26" s="293">
        <f>+C26+D26+G26+H26+I26</f>
        <v>484335.83</v>
      </c>
    </row>
    <row r="27" spans="1:10" s="253" customFormat="1" ht="15.6" customHeight="1">
      <c r="A27" s="270" t="s">
        <v>378</v>
      </c>
      <c r="B27" s="271"/>
      <c r="C27" s="271"/>
      <c r="D27" s="271"/>
      <c r="E27" s="271" t="s">
        <v>375</v>
      </c>
      <c r="F27" s="271" t="s">
        <v>375</v>
      </c>
      <c r="G27" s="271"/>
      <c r="H27" s="271"/>
      <c r="I27" s="271"/>
      <c r="J27" s="272"/>
    </row>
    <row r="28" spans="1:10" s="253" customFormat="1" ht="15.6" customHeight="1">
      <c r="A28" s="270" t="s">
        <v>379</v>
      </c>
      <c r="B28" s="271"/>
      <c r="C28" s="271"/>
      <c r="D28" s="271"/>
      <c r="E28" s="271"/>
      <c r="F28" s="271"/>
      <c r="G28" s="271"/>
      <c r="H28" s="271" t="s">
        <v>375</v>
      </c>
      <c r="I28" s="271"/>
      <c r="J28" s="272"/>
    </row>
    <row r="29" spans="1:10" s="253" customFormat="1" ht="15.6" customHeight="1">
      <c r="A29" s="270" t="s">
        <v>380</v>
      </c>
      <c r="B29" s="271" t="s">
        <v>375</v>
      </c>
      <c r="C29" s="271" t="s">
        <v>375</v>
      </c>
      <c r="D29" s="273" t="s">
        <v>375</v>
      </c>
      <c r="E29" s="273" t="s">
        <v>375</v>
      </c>
      <c r="F29" s="271" t="s">
        <v>375</v>
      </c>
      <c r="G29" s="271" t="s">
        <v>375</v>
      </c>
      <c r="H29" s="271" t="s">
        <v>375</v>
      </c>
      <c r="I29" s="271" t="s">
        <v>375</v>
      </c>
      <c r="J29" s="274" t="s">
        <v>375</v>
      </c>
    </row>
    <row r="30" spans="1:10" s="253" customFormat="1" ht="15.6" customHeight="1">
      <c r="A30" s="270" t="s">
        <v>381</v>
      </c>
      <c r="B30" s="271"/>
      <c r="C30" s="271"/>
      <c r="D30" s="271" t="s">
        <v>375</v>
      </c>
      <c r="E30" s="271"/>
      <c r="F30" s="271" t="s">
        <v>375</v>
      </c>
      <c r="G30" s="271"/>
      <c r="H30" s="271" t="s">
        <v>375</v>
      </c>
      <c r="I30" s="271"/>
      <c r="J30" s="272"/>
    </row>
    <row r="31" spans="1:10" s="253" customFormat="1" ht="70.349999999999994" customHeight="1">
      <c r="A31" s="270" t="s">
        <v>382</v>
      </c>
      <c r="B31" s="271"/>
      <c r="C31" s="271"/>
      <c r="D31" s="271" t="s">
        <v>375</v>
      </c>
      <c r="E31" s="271"/>
      <c r="F31" s="271" t="s">
        <v>375</v>
      </c>
      <c r="G31" s="271"/>
      <c r="H31" s="271" t="s">
        <v>375</v>
      </c>
      <c r="I31" s="271"/>
      <c r="J31" s="272"/>
    </row>
    <row r="32" spans="1:10" s="253" customFormat="1" ht="15.6" customHeight="1">
      <c r="A32" s="270" t="s">
        <v>383</v>
      </c>
      <c r="B32" s="271">
        <v>16</v>
      </c>
      <c r="C32" s="294">
        <v>212438.18</v>
      </c>
      <c r="D32" s="294" t="s">
        <v>375</v>
      </c>
      <c r="E32" s="294" t="s">
        <v>375</v>
      </c>
      <c r="F32" s="294"/>
      <c r="G32" s="294">
        <v>11936.06</v>
      </c>
      <c r="H32" s="294"/>
      <c r="I32" s="294">
        <v>65294.66</v>
      </c>
      <c r="J32" s="295">
        <f>+C32+G32+H32+I32</f>
        <v>289668.90000000002</v>
      </c>
    </row>
    <row r="33" spans="1:10" s="253" customFormat="1" ht="15.6" customHeight="1">
      <c r="A33" s="270" t="s">
        <v>384</v>
      </c>
      <c r="B33" s="271" t="s">
        <v>375</v>
      </c>
      <c r="C33" s="271" t="s">
        <v>375</v>
      </c>
      <c r="D33" s="273" t="s">
        <v>375</v>
      </c>
      <c r="E33" s="273" t="s">
        <v>375</v>
      </c>
      <c r="F33" s="271" t="s">
        <v>375</v>
      </c>
      <c r="G33" s="271" t="s">
        <v>375</v>
      </c>
      <c r="H33" s="271" t="s">
        <v>375</v>
      </c>
      <c r="I33" s="271" t="s">
        <v>375</v>
      </c>
      <c r="J33" s="274" t="s">
        <v>375</v>
      </c>
    </row>
    <row r="34" spans="1:10" s="253" customFormat="1" ht="15.6" customHeight="1">
      <c r="A34" s="270" t="s">
        <v>385</v>
      </c>
      <c r="B34" s="271"/>
      <c r="C34" s="271"/>
      <c r="D34" s="271" t="s">
        <v>375</v>
      </c>
      <c r="E34" s="271" t="s">
        <v>375</v>
      </c>
      <c r="F34" s="271"/>
      <c r="G34" s="271"/>
      <c r="H34" s="271"/>
      <c r="I34" s="271"/>
      <c r="J34" s="272"/>
    </row>
    <row r="35" spans="1:10" s="253" customFormat="1" ht="29.1" customHeight="1">
      <c r="A35" s="270" t="s">
        <v>386</v>
      </c>
      <c r="B35" s="271"/>
      <c r="C35" s="271"/>
      <c r="D35" s="271" t="s">
        <v>375</v>
      </c>
      <c r="E35" s="271" t="s">
        <v>375</v>
      </c>
      <c r="F35" s="271" t="s">
        <v>375</v>
      </c>
      <c r="G35" s="271"/>
      <c r="H35" s="271"/>
      <c r="I35" s="271"/>
      <c r="J35" s="272"/>
    </row>
    <row r="36" spans="1:10" s="253" customFormat="1" ht="55.2">
      <c r="A36" s="270" t="s">
        <v>387</v>
      </c>
      <c r="B36" s="271"/>
      <c r="C36" s="271"/>
      <c r="D36" s="271" t="s">
        <v>375</v>
      </c>
      <c r="E36" s="271" t="s">
        <v>375</v>
      </c>
      <c r="F36" s="271"/>
      <c r="G36" s="271"/>
      <c r="H36" s="271"/>
      <c r="I36" s="271"/>
      <c r="J36" s="272"/>
    </row>
    <row r="37" spans="1:10" s="253" customFormat="1" ht="29.1" customHeight="1">
      <c r="A37" s="270" t="s">
        <v>388</v>
      </c>
      <c r="B37" s="271"/>
      <c r="C37" s="271"/>
      <c r="D37" s="271"/>
      <c r="E37" s="271" t="s">
        <v>375</v>
      </c>
      <c r="F37" s="271"/>
      <c r="G37" s="271"/>
      <c r="H37" s="271"/>
      <c r="I37" s="271"/>
      <c r="J37" s="274"/>
    </row>
    <row r="38" spans="1:10" s="253" customFormat="1" ht="15.6" customHeight="1">
      <c r="A38" s="275" t="s">
        <v>389</v>
      </c>
      <c r="B38" s="271"/>
      <c r="C38" s="271"/>
      <c r="D38" s="271" t="s">
        <v>375</v>
      </c>
      <c r="E38" s="271" t="s">
        <v>375</v>
      </c>
      <c r="F38" s="271" t="s">
        <v>375</v>
      </c>
      <c r="G38" s="271" t="s">
        <v>375</v>
      </c>
      <c r="H38" s="271" t="s">
        <v>375</v>
      </c>
      <c r="I38" s="271" t="s">
        <v>375</v>
      </c>
      <c r="J38" s="274" t="s">
        <v>375</v>
      </c>
    </row>
    <row r="39" spans="1:10" s="253" customFormat="1" ht="21.6" customHeight="1">
      <c r="A39" s="270" t="s">
        <v>390</v>
      </c>
      <c r="B39" s="271">
        <f>+B26+B32</f>
        <v>44</v>
      </c>
      <c r="C39" s="273" t="s">
        <v>375</v>
      </c>
      <c r="D39" s="271" t="s">
        <v>375</v>
      </c>
      <c r="E39" s="271" t="s">
        <v>375</v>
      </c>
      <c r="F39" s="271" t="s">
        <v>375</v>
      </c>
      <c r="G39" s="271" t="s">
        <v>375</v>
      </c>
      <c r="H39" s="271" t="s">
        <v>375</v>
      </c>
      <c r="I39" s="271" t="s">
        <v>375</v>
      </c>
      <c r="J39" s="274" t="s">
        <v>375</v>
      </c>
    </row>
    <row r="40" spans="1:10" s="253" customFormat="1" ht="29.1" customHeight="1">
      <c r="A40" s="270" t="s">
        <v>391</v>
      </c>
      <c r="B40" s="271" t="s">
        <v>375</v>
      </c>
      <c r="C40" s="294">
        <f>+C26+C32</f>
        <v>563528.80000000005</v>
      </c>
      <c r="D40" s="294">
        <f>+D26</f>
        <v>49540.32</v>
      </c>
      <c r="E40" s="294"/>
      <c r="F40" s="294"/>
      <c r="G40" s="294">
        <f t="shared" ref="G40:J40" si="0">+G26+G32</f>
        <v>36249.21</v>
      </c>
      <c r="H40" s="294">
        <f t="shared" si="0"/>
        <v>0</v>
      </c>
      <c r="I40" s="294">
        <f t="shared" si="0"/>
        <v>124686.39999999999</v>
      </c>
      <c r="J40" s="295">
        <f t="shared" si="0"/>
        <v>774004.73</v>
      </c>
    </row>
    <row r="41" spans="1:10" s="253" customFormat="1" ht="15.6" customHeight="1">
      <c r="A41" s="270" t="s">
        <v>392</v>
      </c>
      <c r="B41" s="271" t="s">
        <v>375</v>
      </c>
      <c r="C41" s="271" t="s">
        <v>375</v>
      </c>
      <c r="D41" s="271" t="s">
        <v>375</v>
      </c>
      <c r="E41" s="271" t="s">
        <v>375</v>
      </c>
      <c r="F41" s="271" t="s">
        <v>375</v>
      </c>
      <c r="G41" s="271" t="s">
        <v>375</v>
      </c>
      <c r="H41" s="271" t="s">
        <v>375</v>
      </c>
      <c r="I41" s="271" t="s">
        <v>375</v>
      </c>
      <c r="J41" s="272"/>
    </row>
    <row r="42" spans="1:10" s="253" customFormat="1" ht="15.6" customHeight="1">
      <c r="A42" s="275" t="s">
        <v>393</v>
      </c>
      <c r="B42" s="271" t="s">
        <v>375</v>
      </c>
      <c r="C42" s="273"/>
      <c r="D42" s="271"/>
      <c r="E42" s="271"/>
      <c r="F42" s="271"/>
      <c r="G42" s="271"/>
      <c r="H42" s="271"/>
      <c r="I42" s="271"/>
      <c r="J42" s="295">
        <f>+J40+J41</f>
        <v>774004.73</v>
      </c>
    </row>
    <row r="43" spans="1:10" s="253" customFormat="1" ht="15.6" customHeight="1" thickBot="1">
      <c r="A43" s="276" t="s">
        <v>394</v>
      </c>
      <c r="B43" s="277">
        <v>1</v>
      </c>
      <c r="C43" s="277" t="s">
        <v>375</v>
      </c>
      <c r="D43" s="277" t="s">
        <v>375</v>
      </c>
      <c r="E43" s="277" t="s">
        <v>375</v>
      </c>
      <c r="F43" s="277" t="s">
        <v>375</v>
      </c>
      <c r="G43" s="277" t="s">
        <v>375</v>
      </c>
      <c r="H43" s="277" t="s">
        <v>375</v>
      </c>
      <c r="I43" s="277" t="s">
        <v>375</v>
      </c>
      <c r="J43" s="278" t="s">
        <v>375</v>
      </c>
    </row>
    <row r="44" spans="1:10" s="253" customFormat="1" ht="14.25" customHeight="1">
      <c r="A44" s="253" t="s">
        <v>413</v>
      </c>
    </row>
    <row r="45" spans="1:10" s="253" customFormat="1" ht="40.35" customHeight="1">
      <c r="A45" s="456" t="s">
        <v>395</v>
      </c>
      <c r="B45" s="456"/>
      <c r="C45" s="456"/>
      <c r="D45" s="456"/>
      <c r="E45" s="456"/>
      <c r="F45" s="456"/>
      <c r="G45" s="456"/>
      <c r="H45" s="456"/>
      <c r="I45" s="456"/>
      <c r="J45" s="456"/>
    </row>
    <row r="46" spans="1:10" s="253" customFormat="1" ht="15.6" customHeight="1">
      <c r="A46" s="456" t="s">
        <v>396</v>
      </c>
      <c r="B46" s="457"/>
      <c r="C46" s="457"/>
      <c r="D46" s="457"/>
      <c r="E46" s="457"/>
      <c r="F46" s="457"/>
      <c r="G46" s="457"/>
      <c r="H46" s="457"/>
      <c r="I46" s="457"/>
      <c r="J46" s="457"/>
    </row>
    <row r="47" spans="1:10" s="253" customFormat="1" ht="15.6" customHeight="1">
      <c r="A47" s="456" t="s">
        <v>397</v>
      </c>
      <c r="B47" s="457"/>
      <c r="C47" s="457"/>
      <c r="D47" s="457"/>
      <c r="E47" s="457"/>
      <c r="F47" s="457"/>
      <c r="G47" s="457"/>
      <c r="H47" s="457"/>
      <c r="I47" s="457"/>
      <c r="J47" s="457"/>
    </row>
    <row r="48" spans="1:10" s="253" customFormat="1" ht="15.6" customHeight="1">
      <c r="A48" s="456" t="s">
        <v>398</v>
      </c>
      <c r="B48" s="457"/>
      <c r="C48" s="457"/>
      <c r="D48" s="457"/>
      <c r="E48" s="457"/>
      <c r="F48" s="457"/>
      <c r="G48" s="457"/>
      <c r="H48" s="457"/>
      <c r="I48" s="457"/>
      <c r="J48" s="457"/>
    </row>
    <row r="49" spans="1:10" s="253" customFormat="1" ht="15.6" customHeight="1">
      <c r="A49" s="456" t="s">
        <v>399</v>
      </c>
      <c r="B49" s="456"/>
      <c r="C49" s="456"/>
      <c r="D49" s="456"/>
      <c r="E49" s="456"/>
      <c r="F49" s="456"/>
      <c r="G49" s="456"/>
      <c r="H49" s="456"/>
      <c r="I49" s="456"/>
      <c r="J49" s="456"/>
    </row>
    <row r="50" spans="1:10" s="253" customFormat="1" ht="15.6" customHeight="1">
      <c r="A50" s="456" t="s">
        <v>400</v>
      </c>
      <c r="B50" s="457"/>
      <c r="C50" s="457"/>
      <c r="D50" s="457"/>
      <c r="E50" s="457"/>
      <c r="F50" s="457"/>
      <c r="G50" s="457"/>
      <c r="H50" s="457"/>
      <c r="I50" s="457"/>
      <c r="J50" s="457"/>
    </row>
    <row r="51" spans="1:10" s="253" customFormat="1" ht="31.35" customHeight="1">
      <c r="A51" s="456" t="s">
        <v>401</v>
      </c>
      <c r="B51" s="457"/>
      <c r="C51" s="457"/>
      <c r="D51" s="457"/>
      <c r="E51" s="457"/>
      <c r="F51" s="457"/>
      <c r="G51" s="457"/>
      <c r="H51" s="457"/>
      <c r="I51" s="457"/>
      <c r="J51" s="457"/>
    </row>
    <row r="52" spans="1:10" s="253" customFormat="1" ht="18" customHeight="1">
      <c r="A52" s="456" t="s">
        <v>402</v>
      </c>
      <c r="B52" s="457"/>
      <c r="C52" s="457"/>
      <c r="D52" s="457"/>
      <c r="E52" s="457"/>
      <c r="F52" s="457"/>
      <c r="G52" s="457"/>
      <c r="H52" s="457"/>
      <c r="I52" s="457"/>
      <c r="J52" s="457"/>
    </row>
    <row r="53" spans="1:10" s="253" customFormat="1" ht="15.6" customHeight="1">
      <c r="A53" s="456" t="s">
        <v>403</v>
      </c>
      <c r="B53" s="457"/>
      <c r="C53" s="457"/>
      <c r="D53" s="457"/>
      <c r="E53" s="457"/>
      <c r="F53" s="457"/>
      <c r="G53" s="457"/>
      <c r="H53" s="457"/>
      <c r="I53" s="457"/>
      <c r="J53" s="457"/>
    </row>
    <row r="54" spans="1:10" ht="15.6" customHeight="1">
      <c r="A54" s="458"/>
      <c r="B54" s="458"/>
      <c r="C54" s="458"/>
      <c r="D54" s="458"/>
      <c r="E54" s="458"/>
      <c r="F54" s="458"/>
      <c r="G54" s="458"/>
      <c r="H54" s="458"/>
      <c r="I54" s="458"/>
      <c r="J54" s="458"/>
    </row>
    <row r="55" spans="1:10" ht="13.95" customHeight="1">
      <c r="A55" s="459" t="s">
        <v>36</v>
      </c>
      <c r="B55" s="459"/>
      <c r="C55" s="279"/>
      <c r="D55" s="280"/>
      <c r="E55" s="454" t="s">
        <v>37</v>
      </c>
      <c r="F55" s="454"/>
      <c r="G55" s="454"/>
      <c r="H55" s="454"/>
      <c r="I55" s="454"/>
      <c r="J55" s="454"/>
    </row>
    <row r="56" spans="1:10">
      <c r="A56" s="281"/>
      <c r="B56" s="282"/>
      <c r="C56" s="283" t="s">
        <v>141</v>
      </c>
      <c r="D56" s="282"/>
      <c r="E56" s="455" t="s">
        <v>353</v>
      </c>
      <c r="F56" s="455"/>
      <c r="G56" s="455"/>
      <c r="H56" s="455"/>
      <c r="I56" s="455"/>
      <c r="J56" s="455"/>
    </row>
    <row r="57" spans="1:10">
      <c r="A57" s="453"/>
      <c r="B57" s="453"/>
      <c r="C57" s="282"/>
      <c r="D57" s="282"/>
      <c r="E57" s="282"/>
      <c r="F57" s="282"/>
      <c r="G57" s="282"/>
      <c r="H57" s="282"/>
      <c r="I57" s="282"/>
      <c r="J57" s="282"/>
    </row>
    <row r="58" spans="1:10" ht="28.8">
      <c r="A58" s="302" t="s">
        <v>442</v>
      </c>
      <c r="B58" s="284"/>
      <c r="C58" s="285"/>
      <c r="D58" s="286"/>
      <c r="E58" s="454" t="s">
        <v>38</v>
      </c>
      <c r="F58" s="454"/>
      <c r="G58" s="454"/>
      <c r="H58" s="454"/>
      <c r="I58" s="454"/>
      <c r="J58" s="454"/>
    </row>
    <row r="59" spans="1:10">
      <c r="A59" s="281"/>
      <c r="B59" s="282"/>
      <c r="C59" s="283" t="s">
        <v>141</v>
      </c>
      <c r="D59" s="282"/>
      <c r="E59" s="455" t="s">
        <v>353</v>
      </c>
      <c r="F59" s="455"/>
      <c r="G59" s="455"/>
      <c r="H59" s="455"/>
      <c r="I59" s="455"/>
      <c r="J59" s="455"/>
    </row>
  </sheetData>
  <mergeCells count="33">
    <mergeCell ref="G1:J1"/>
    <mergeCell ref="B3:G3"/>
    <mergeCell ref="A6:J6"/>
    <mergeCell ref="A7:J7"/>
    <mergeCell ref="C8:F8"/>
    <mergeCell ref="A2:J2"/>
    <mergeCell ref="A4:J4"/>
    <mergeCell ref="C9:F9"/>
    <mergeCell ref="C10:F10"/>
    <mergeCell ref="C11:F11"/>
    <mergeCell ref="A13:G15"/>
    <mergeCell ref="H14:J14"/>
    <mergeCell ref="A51:J51"/>
    <mergeCell ref="I19:J19"/>
    <mergeCell ref="A20:J20"/>
    <mergeCell ref="A21:A22"/>
    <mergeCell ref="B21:B22"/>
    <mergeCell ref="C21:J21"/>
    <mergeCell ref="A45:J45"/>
    <mergeCell ref="A46:J46"/>
    <mergeCell ref="A47:J47"/>
    <mergeCell ref="A48:J48"/>
    <mergeCell ref="A49:J49"/>
    <mergeCell ref="A50:J50"/>
    <mergeCell ref="A57:B57"/>
    <mergeCell ref="E58:J58"/>
    <mergeCell ref="E59:J59"/>
    <mergeCell ref="A52:J52"/>
    <mergeCell ref="A53:J53"/>
    <mergeCell ref="A54:J54"/>
    <mergeCell ref="A55:B55"/>
    <mergeCell ref="E55:J55"/>
    <mergeCell ref="E56:J56"/>
  </mergeCells>
  <pageMargins left="0.70866141732283472" right="0.70866141732283472" top="0.74803149606299213" bottom="0.74803149606299213"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1</vt:i4>
      </vt:variant>
    </vt:vector>
  </HeadingPairs>
  <TitlesOfParts>
    <vt:vector size="8" baseType="lpstr">
      <vt:lpstr>Titulinis</vt:lpstr>
      <vt:lpstr>Turinys</vt:lpstr>
      <vt:lpstr>1-PSDF-P</vt:lpstr>
      <vt:lpstr>1-PSDF-I</vt:lpstr>
      <vt:lpstr>1-PSDF-I-01</vt:lpstr>
      <vt:lpstr>Forma Nr. 2</vt:lpstr>
      <vt:lpstr>Forma BV-2</vt:lpstr>
      <vt:lpstr>'Forma Nr.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Vilija Dabašinskienė</dc:creator>
  <cp:lastModifiedBy>Visvaldas Vilkas</cp:lastModifiedBy>
  <cp:lastPrinted>2025-07-31T08:06:14Z</cp:lastPrinted>
  <dcterms:created xsi:type="dcterms:W3CDTF">2015-06-05T18:17:20Z</dcterms:created>
  <dcterms:modified xsi:type="dcterms:W3CDTF">2025-09-14T17:17:44Z</dcterms:modified>
</cp:coreProperties>
</file>