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Šios_darbaknygės" defaultThemeVersion="124226"/>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FAR/Veikla/Į tinklapį/"/>
    </mc:Choice>
  </mc:AlternateContent>
  <xr:revisionPtr revIDLastSave="0" documentId="8_{B5189090-BF29-4EE5-930B-F84CBBC4D546}" xr6:coauthVersionLast="47" xr6:coauthVersionMax="47" xr10:uidLastSave="{00000000-0000-0000-0000-000000000000}"/>
  <bookViews>
    <workbookView xWindow="-108" yWindow="-108" windowWidth="23256" windowHeight="13896" tabRatio="804" firstSheet="1" activeTab="15" xr2:uid="{00000000-000D-0000-FFFF-FFFF00000000}"/>
  </bookViews>
  <sheets>
    <sheet name="FBA" sheetId="99" r:id="rId1"/>
    <sheet name="VRA" sheetId="100" r:id="rId2"/>
    <sheet name="GTP" sheetId="101" r:id="rId3"/>
    <sheet name="PSA" sheetId="102" r:id="rId4"/>
    <sheet name="Priedas Nr.1" sheetId="53" r:id="rId5"/>
    <sheet name="Priedas Nr.2" sheetId="55" r:id="rId6"/>
    <sheet name="Priedas NR.3" sheetId="19" r:id="rId7"/>
    <sheet name="Priedas Nr.4" sheetId="66" r:id="rId8"/>
    <sheet name="Priedas Nr.5" sheetId="92" r:id="rId9"/>
    <sheet name="Priedas Nr.6" sheetId="29" r:id="rId10"/>
    <sheet name="Priedas Nr.7" sheetId="81" r:id="rId11"/>
    <sheet name="Priedas Nr.8" sheetId="82" r:id="rId12"/>
    <sheet name="Priedas Nr.9" sheetId="72" r:id="rId13"/>
    <sheet name="Priedas Nr.10" sheetId="73" r:id="rId14"/>
    <sheet name="Priedas Nr.11" sheetId="84" r:id="rId15"/>
    <sheet name="Priedas Nr.12" sheetId="95" r:id="rId16"/>
    <sheet name="Priedas Nr.13" sheetId="98" r:id="rId17"/>
  </sheets>
  <externalReferences>
    <externalReference r:id="rId18"/>
    <externalReference r:id="rId19"/>
  </externalReferences>
  <definedNames>
    <definedName name="a">#REF!</definedName>
    <definedName name="AccessDatabase" hidden="1">"C:\Documents and Settings\tlk\Desktop\4AL.mdb"</definedName>
    <definedName name="adresas">#REF!</definedName>
    <definedName name="as">#REF!</definedName>
    <definedName name="b">#REF!</definedName>
    <definedName name="BEx3O85IKWARA6NCJOLRBRJFMEWW" hidden="1">[1]Table!#REF!</definedName>
    <definedName name="BEx5MLQZM68YQSKARVWTTPINFQ2C" hidden="1">[1]Table!#REF!</definedName>
    <definedName name="BExERWCEBKQRYWRQLYJ4UCMMKTHG" hidden="1">[1]Table!#REF!</definedName>
    <definedName name="BExMBYPQDG9AYDQ5E8IECVFREPO6" hidden="1">[1]Table!#REF!</definedName>
    <definedName name="BExQ9ZLYHWABXAA9NJDW8ZS0UQ9P" hidden="1">[1]Table!#REF!</definedName>
    <definedName name="BExTUY9WNSJ91GV8CP0SKJTEIV82" hidden="1">[1]Table!#REF!</definedName>
    <definedName name="Button_1">"X4AL_III_ketv__AL__2__List"</definedName>
    <definedName name="d_1">#REF!</definedName>
    <definedName name="d_1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19a">#REF!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29">#REF!</definedName>
    <definedName name="D_2a">#REF!</definedName>
    <definedName name="d_3">#REF!</definedName>
    <definedName name="d_30">#REF!</definedName>
    <definedName name="d_31">#REF!</definedName>
    <definedName name="d_4">#REF!</definedName>
    <definedName name="d_5">#REF!</definedName>
    <definedName name="d_6">#REF!</definedName>
    <definedName name="d_7">#REF!</definedName>
    <definedName name="d_8">#REF!</definedName>
    <definedName name="d_9">#REF!</definedName>
    <definedName name="D_ą0">#REF!</definedName>
    <definedName name="FAgrupe">#REF!</definedName>
    <definedName name="howToChange">#REF!</definedName>
    <definedName name="howToCheck">#REF!</definedName>
    <definedName name="indres" hidden="1">[1]Table!#REF!</definedName>
    <definedName name="k">#REF!</definedName>
    <definedName name="kodas">#REF!</definedName>
    <definedName name="laikas">#REF!</definedName>
    <definedName name="LOLD">1</definedName>
    <definedName name="LOLD_Table">10</definedName>
    <definedName name="pavadinimas">#REF!</definedName>
    <definedName name="pobudis">#REF!</definedName>
    <definedName name="_xlnm.Print_Area" localSheetId="4">'Priedas Nr.1'!$A$2:$J$68</definedName>
    <definedName name="_xlnm.Print_Area" localSheetId="13">'Priedas Nr.10'!$A$3:$F$20</definedName>
    <definedName name="_xlnm.Print_Area" localSheetId="5">'Priedas Nr.2'!$A$1:$M$55</definedName>
    <definedName name="_xlnm.Print_Area" localSheetId="6">'Priedas NR.3'!$A$1:$E$23</definedName>
    <definedName name="_xlnm.Print_Area" localSheetId="7">'Priedas Nr.4'!$A$1:$G$39</definedName>
    <definedName name="_xlnm.Print_Area" localSheetId="8">'Priedas Nr.5'!$A$1:$I$25</definedName>
    <definedName name="_xlnm.Print_Area" localSheetId="9">'Priedas Nr.6'!$A$1:$J$37</definedName>
    <definedName name="_xlnm.Print_Area" localSheetId="10">'Priedas Nr.7'!$A$1:$M$28</definedName>
    <definedName name="_xlnm.Print_Area" localSheetId="11">'Priedas Nr.8'!$A$1:$H$20</definedName>
    <definedName name="_xlnm.Print_Titles" localSheetId="4">'Priedas Nr.1'!$10:$12</definedName>
    <definedName name="_xlnm.Print_Titles" localSheetId="5">'Priedas Nr.2'!$9:$11</definedName>
    <definedName name="_xlnm.Print_Titles" localSheetId="10">'Priedas Nr.7'!$10:$12</definedName>
    <definedName name="sada">#REF!</definedName>
    <definedName name="SAPBEXhrIndnt" hidden="1">"Wide"</definedName>
    <definedName name="SAPsysID" hidden="1">"708C5W7SBKP804JT78WJ0JNKI"</definedName>
    <definedName name="SAPwbID" hidden="1">"ARS"</definedName>
    <definedName name="sd" hidden="1">[1]Table!#REF!</definedName>
    <definedName name="Sritis">#REF!</definedName>
    <definedName name="Statusas">[2]Sheet1!$A$2:$A$6</definedName>
    <definedName name="t">[1]Vlist!$A$2:$A$12</definedName>
    <definedName name="Taip_Ne">#REF!</definedName>
    <definedName name="VAgrupe">#REF!</definedName>
    <definedName name="vieta">#REF!</definedName>
    <definedName name="x" hidden="1">[1]Table!#REF!</definedName>
    <definedName name="X4AL_III_ketv__AL__2_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102" l="1"/>
  <c r="J62" i="102"/>
  <c r="I62" i="102"/>
  <c r="G62" i="102"/>
  <c r="L54" i="102"/>
  <c r="J54" i="102"/>
  <c r="I54" i="102"/>
  <c r="G54" i="102"/>
  <c r="L41" i="102"/>
  <c r="J41" i="102"/>
  <c r="I41" i="102"/>
  <c r="G41" i="102"/>
  <c r="G21" i="102" s="1"/>
  <c r="L22" i="102"/>
  <c r="L21" i="102" s="1"/>
  <c r="J22" i="102"/>
  <c r="J21" i="102"/>
  <c r="I22" i="102"/>
  <c r="I21" i="102" s="1"/>
  <c r="G22" i="102"/>
  <c r="J45" i="100"/>
  <c r="H29" i="100"/>
  <c r="J29" i="100"/>
  <c r="I29" i="100"/>
  <c r="J26" i="100"/>
  <c r="J20" i="100"/>
  <c r="J19" i="100"/>
  <c r="J44" i="100" s="1"/>
  <c r="J52" i="100" s="1"/>
  <c r="J55" i="100" s="1"/>
  <c r="H20" i="100"/>
  <c r="H19" i="100"/>
  <c r="I20" i="100"/>
  <c r="I19" i="100" s="1"/>
  <c r="H88" i="99"/>
  <c r="H84" i="99"/>
  <c r="H82" i="99"/>
  <c r="G67" i="99"/>
  <c r="H73" i="99"/>
  <c r="H67" i="99" s="1"/>
  <c r="H62" i="99" s="1"/>
  <c r="H92" i="99" s="1"/>
  <c r="H63" i="99"/>
  <c r="F57" i="99"/>
  <c r="H57" i="99"/>
  <c r="F47" i="99"/>
  <c r="F39" i="99" s="1"/>
  <c r="H47" i="99"/>
  <c r="F40" i="99"/>
  <c r="H40" i="99"/>
  <c r="G40" i="99"/>
  <c r="H25" i="99"/>
  <c r="G19" i="99"/>
  <c r="G18" i="99" s="1"/>
  <c r="G56" i="99" s="1"/>
  <c r="H19" i="99"/>
  <c r="H18" i="99" s="1"/>
  <c r="H56" i="99" s="1"/>
  <c r="H39" i="99"/>
  <c r="F19" i="99"/>
  <c r="F18" i="99" s="1"/>
  <c r="G47" i="99"/>
  <c r="F92" i="99"/>
  <c r="G39" i="99"/>
  <c r="F67" i="99"/>
  <c r="G57" i="99"/>
  <c r="G92" i="99" s="1"/>
  <c r="D23" i="95"/>
  <c r="F23" i="95"/>
  <c r="L23" i="95"/>
  <c r="K23" i="95"/>
  <c r="J23" i="95"/>
  <c r="H23" i="95"/>
  <c r="D22" i="92"/>
  <c r="M23" i="81"/>
  <c r="J30" i="53"/>
  <c r="J25" i="53"/>
  <c r="J19" i="53"/>
  <c r="J27" i="53"/>
  <c r="G22" i="92"/>
  <c r="J26" i="53"/>
  <c r="M44" i="55"/>
  <c r="M33" i="55"/>
  <c r="M22" i="55"/>
  <c r="J55" i="53"/>
  <c r="J48" i="53"/>
  <c r="J36" i="53"/>
  <c r="J29" i="53"/>
  <c r="J13" i="53"/>
  <c r="O12" i="84"/>
  <c r="M24" i="81"/>
  <c r="C25" i="81"/>
  <c r="D16" i="29"/>
  <c r="J16" i="29"/>
  <c r="J19" i="29"/>
  <c r="I23" i="95"/>
  <c r="N14" i="95"/>
  <c r="N23" i="95" s="1"/>
  <c r="K14" i="95"/>
  <c r="J14" i="95"/>
  <c r="B14" i="98"/>
  <c r="K12" i="84"/>
  <c r="K29" i="84"/>
  <c r="K22" i="81"/>
  <c r="J22" i="81"/>
  <c r="H22" i="81"/>
  <c r="H25" i="81"/>
  <c r="G22" i="81"/>
  <c r="G25" i="81" s="1"/>
  <c r="F22" i="81"/>
  <c r="F25" i="81" s="1"/>
  <c r="E22" i="81"/>
  <c r="E25" i="81" s="1"/>
  <c r="D22" i="81"/>
  <c r="D25" i="81"/>
  <c r="H22" i="92"/>
  <c r="E14" i="95"/>
  <c r="E23" i="95" s="1"/>
  <c r="C23" i="95"/>
  <c r="H14" i="95"/>
  <c r="D14" i="95"/>
  <c r="E22" i="92"/>
  <c r="F34" i="55"/>
  <c r="J34" i="29"/>
  <c r="J35" i="29"/>
  <c r="L25" i="81"/>
  <c r="J25" i="81"/>
  <c r="L49" i="55"/>
  <c r="M49" i="55" s="1"/>
  <c r="I49" i="55"/>
  <c r="G49" i="55"/>
  <c r="F49" i="55"/>
  <c r="M45" i="55"/>
  <c r="M43" i="55"/>
  <c r="M42" i="55"/>
  <c r="M39" i="55" s="1"/>
  <c r="M41" i="55"/>
  <c r="M40" i="55"/>
  <c r="L39" i="55"/>
  <c r="K39" i="55"/>
  <c r="J39" i="55"/>
  <c r="I39" i="55"/>
  <c r="H39" i="55"/>
  <c r="G39" i="55"/>
  <c r="F39" i="55"/>
  <c r="E39" i="55"/>
  <c r="M38" i="55"/>
  <c r="M37" i="55"/>
  <c r="M36" i="55"/>
  <c r="M35" i="55"/>
  <c r="M32" i="55"/>
  <c r="M31" i="55"/>
  <c r="M30" i="55"/>
  <c r="M29" i="55"/>
  <c r="L28" i="55"/>
  <c r="L34" i="55" s="1"/>
  <c r="I28" i="55"/>
  <c r="I34" i="55"/>
  <c r="G28" i="55"/>
  <c r="M28" i="55" s="1"/>
  <c r="G34" i="55"/>
  <c r="M27" i="55"/>
  <c r="M26" i="55"/>
  <c r="M25" i="55"/>
  <c r="M21" i="55"/>
  <c r="M20" i="55"/>
  <c r="M19" i="55"/>
  <c r="M18" i="55"/>
  <c r="L17" i="55"/>
  <c r="K17" i="55"/>
  <c r="J17" i="55"/>
  <c r="I17" i="55"/>
  <c r="I23" i="55" s="1"/>
  <c r="I46" i="55" s="1"/>
  <c r="H17" i="55"/>
  <c r="G17" i="55"/>
  <c r="F17" i="55"/>
  <c r="E17" i="55"/>
  <c r="M15" i="55"/>
  <c r="M14" i="55"/>
  <c r="L13" i="55"/>
  <c r="L23" i="55" s="1"/>
  <c r="K13" i="55"/>
  <c r="K23" i="55" s="1"/>
  <c r="J13" i="55"/>
  <c r="I13" i="55"/>
  <c r="H13" i="55"/>
  <c r="H23" i="55" s="1"/>
  <c r="G13" i="55"/>
  <c r="G23" i="55" s="1"/>
  <c r="G46" i="55" s="1"/>
  <c r="F13" i="55"/>
  <c r="E13" i="55"/>
  <c r="M12" i="55"/>
  <c r="J33" i="29"/>
  <c r="J32" i="29"/>
  <c r="J31" i="29"/>
  <c r="J30" i="29"/>
  <c r="J29" i="29"/>
  <c r="J28" i="29"/>
  <c r="J27" i="29"/>
  <c r="J26" i="29"/>
  <c r="J25" i="29"/>
  <c r="J24" i="29"/>
  <c r="J23" i="29"/>
  <c r="J21" i="29"/>
  <c r="J20" i="29"/>
  <c r="J18" i="29"/>
  <c r="J17" i="29"/>
  <c r="J15" i="29"/>
  <c r="J14" i="29"/>
  <c r="D13" i="29"/>
  <c r="J13" i="29"/>
  <c r="J12" i="29"/>
  <c r="E23" i="55"/>
  <c r="F23" i="55"/>
  <c r="F46" i="55" s="1"/>
  <c r="M13" i="55"/>
  <c r="I22" i="81"/>
  <c r="I25" i="81" s="1"/>
  <c r="M22" i="81"/>
  <c r="M25" i="81"/>
  <c r="D22" i="29"/>
  <c r="J22" i="29"/>
  <c r="O29" i="84"/>
  <c r="J23" i="55"/>
  <c r="J46" i="55" s="1"/>
  <c r="M17" i="55"/>
  <c r="M23" i="55"/>
  <c r="K25" i="81"/>
  <c r="F56" i="99" l="1"/>
  <c r="L46" i="55"/>
  <c r="M46" i="55" s="1"/>
  <c r="M34" i="55"/>
</calcChain>
</file>

<file path=xl/sharedStrings.xml><?xml version="1.0" encoding="utf-8"?>
<sst xmlns="http://schemas.openxmlformats.org/spreadsheetml/2006/main" count="1745" uniqueCount="921">
  <si>
    <t>2-ojo VSAFAS „Finansinės būklės ataskaita“</t>
  </si>
  <si>
    <t>2 priedas</t>
  </si>
  <si>
    <t>191351679, Europos a. 1, 03505 Vilnius</t>
  </si>
  <si>
    <r>
      <rPr>
        <sz val="10"/>
        <color theme="1"/>
        <rFont val="Times New Roman"/>
        <family val="1"/>
        <charset val="186"/>
      </rPr>
      <t>(viešojo sektoriaus subjekto, parengusio finansinės būklės ataskaitą (konsoliduotąją finansinės būklės ataskaitą), kodas, adresas</t>
    </r>
    <r>
      <rPr>
        <sz val="10"/>
        <color theme="1"/>
        <rFont val="Times New Roman"/>
        <family val="1"/>
        <charset val="186"/>
      </rPr>
      <t>)</t>
    </r>
  </si>
  <si>
    <t>Valstybinė ligonių kasa prie Sveikatos apsaugos ministerijos</t>
  </si>
  <si>
    <r>
      <t>(viešojo sektoriaus subjekto arba viešojo sektoriaus subjektų grupės</t>
    </r>
    <r>
      <rPr>
        <b/>
        <sz val="10"/>
        <color theme="1"/>
        <rFont val="Times New Roman"/>
        <family val="1"/>
        <charset val="186"/>
      </rPr>
      <t xml:space="preserve"> </t>
    </r>
    <r>
      <rPr>
        <sz val="10"/>
        <color theme="1"/>
        <rFont val="Times New Roman"/>
        <family val="1"/>
        <charset val="186"/>
      </rPr>
      <t>pavadinimas)</t>
    </r>
  </si>
  <si>
    <t>FINANSINĖS BŪKLĖS ATASKAITA</t>
  </si>
  <si>
    <t>PAGAL KLAIPĖDOS TERITORINĖS LIGONIŲ KASOS 2025 M. BIRŽELIO 30 D. DUOMENIS</t>
  </si>
  <si>
    <r>
      <rPr>
        <u/>
        <sz val="10"/>
        <color theme="1"/>
        <rFont val="Times New Roman"/>
        <family val="1"/>
        <charset val="186"/>
      </rPr>
      <t xml:space="preserve">2025- 08 - </t>
    </r>
    <r>
      <rPr>
        <sz val="10"/>
        <color theme="1"/>
        <rFont val="Times New Roman"/>
        <family val="1"/>
        <charset val="186"/>
      </rPr>
      <t xml:space="preserve">   Nr. _____</t>
    </r>
  </si>
  <si>
    <t>(data)</t>
  </si>
  <si>
    <t xml:space="preserve">Pateikimo valiuta ir tikslumas: eurais </t>
  </si>
  <si>
    <t>Eil. Nr.</t>
  </si>
  <si>
    <t>Straipsniai</t>
  </si>
  <si>
    <t xml:space="preserve">Pastabos Nr. </t>
  </si>
  <si>
    <t>Paskutinė ataskaitinio laikotarpio diena</t>
  </si>
  <si>
    <t>Paskutinė praėjusio ataskaitinio laikotarpio diena</t>
  </si>
  <si>
    <t>A.</t>
  </si>
  <si>
    <t>ILGALAIKIS TURTAS</t>
  </si>
  <si>
    <t>SUMA</t>
  </si>
  <si>
    <t>I.</t>
  </si>
  <si>
    <t>Nematerialusis turtas</t>
  </si>
  <si>
    <t>I.1</t>
  </si>
  <si>
    <t>Plėtros darbai</t>
  </si>
  <si>
    <t xml:space="preserve"> </t>
  </si>
  <si>
    <t>A.I.1</t>
  </si>
  <si>
    <t>I.2</t>
  </si>
  <si>
    <t>Programinė įranga ir jos licencijos</t>
  </si>
  <si>
    <t>A.I.2</t>
  </si>
  <si>
    <t>LK_IA.I.2</t>
  </si>
  <si>
    <t>I.3</t>
  </si>
  <si>
    <t>Kitas nematerialusis turtas</t>
  </si>
  <si>
    <t>A.I.3</t>
  </si>
  <si>
    <t>LK_IA.I.3</t>
  </si>
  <si>
    <t>I.4</t>
  </si>
  <si>
    <t>Nebaigti projektai ir išankstiniai mokėjimai</t>
  </si>
  <si>
    <t>A.I.4</t>
  </si>
  <si>
    <t>LK_IA.I.4</t>
  </si>
  <si>
    <t>I.5</t>
  </si>
  <si>
    <t>Prestižas</t>
  </si>
  <si>
    <t>A.I.5</t>
  </si>
  <si>
    <t>II.</t>
  </si>
  <si>
    <t>Ilgalaikis materialusis turtas</t>
  </si>
  <si>
    <t>II.1</t>
  </si>
  <si>
    <t>Žemė</t>
  </si>
  <si>
    <t>A.II.1</t>
  </si>
  <si>
    <t>LK_IA.II.1</t>
  </si>
  <si>
    <t>II.2</t>
  </si>
  <si>
    <t>Pastatai</t>
  </si>
  <si>
    <t>A.II.2</t>
  </si>
  <si>
    <t>LK_IA.II.2</t>
  </si>
  <si>
    <t>II.3</t>
  </si>
  <si>
    <t>Infrastruktūros statiniai</t>
  </si>
  <si>
    <t>A.II.3</t>
  </si>
  <si>
    <t>LK_IA.II.3</t>
  </si>
  <si>
    <t>II.4</t>
  </si>
  <si>
    <t>Kiti statiniai</t>
  </si>
  <si>
    <t>A.II.4</t>
  </si>
  <si>
    <t>LK_IA.II.4</t>
  </si>
  <si>
    <t>II.5</t>
  </si>
  <si>
    <t>Mašinos ir įrenginiai</t>
  </si>
  <si>
    <t>A.II.5</t>
  </si>
  <si>
    <t>LK_IA.II.5</t>
  </si>
  <si>
    <t>II.6</t>
  </si>
  <si>
    <t>Transporto priemonės</t>
  </si>
  <si>
    <t>A.II.6</t>
  </si>
  <si>
    <t>LK_IA.II.6</t>
  </si>
  <si>
    <t>II.7</t>
  </si>
  <si>
    <t>Baldai, biuro įranga ir kitas ilgalaikis materialusis turtas</t>
  </si>
  <si>
    <t>A.II.7</t>
  </si>
  <si>
    <t>II.8</t>
  </si>
  <si>
    <t>Kultūros ir kitos vertybės</t>
  </si>
  <si>
    <t>A.II.8</t>
  </si>
  <si>
    <t>LK_IA.II.8</t>
  </si>
  <si>
    <t>II.9</t>
  </si>
  <si>
    <t>Nebaigta statyba ir išankstiniai mokėjimai</t>
  </si>
  <si>
    <t>A.II.10</t>
  </si>
  <si>
    <t>LK_IA.II.10</t>
  </si>
  <si>
    <t>III.</t>
  </si>
  <si>
    <t>Ilgalaikis finansinis turtas</t>
  </si>
  <si>
    <t>A.III</t>
  </si>
  <si>
    <t>LK_IA.III</t>
  </si>
  <si>
    <t>IV.</t>
  </si>
  <si>
    <t>Mineraliniai ištekliai</t>
  </si>
  <si>
    <t>V.</t>
  </si>
  <si>
    <t>Kitas ilgalaikis tutas</t>
  </si>
  <si>
    <t>A.IV</t>
  </si>
  <si>
    <t>B.</t>
  </si>
  <si>
    <t>BIOLOGINIS TURTAS</t>
  </si>
  <si>
    <t>C.</t>
  </si>
  <si>
    <t>TRUMPALAIKIS TURTAS</t>
  </si>
  <si>
    <t>Atsargos</t>
  </si>
  <si>
    <t>Strateginės ir neliečiamosios atsargos</t>
  </si>
  <si>
    <t>C.I.1</t>
  </si>
  <si>
    <t>Medžiagos, žaliavos ir ūkinis inventorius</t>
  </si>
  <si>
    <t>C.I.2</t>
  </si>
  <si>
    <t>LK_IC.I.2</t>
  </si>
  <si>
    <t>Nebaigta gaminti produkcija ir nebaigtos vykdyti sutartys</t>
  </si>
  <si>
    <t>C.I.3</t>
  </si>
  <si>
    <t>Pagaminta produkcija, atsargos, skirtos parduoti (perduoti)</t>
  </si>
  <si>
    <t>C.I.4</t>
  </si>
  <si>
    <t>LK_IC.I.4</t>
  </si>
  <si>
    <t>Ilgalaikis materialusis ir biologinis turtas, skirtas parduoti</t>
  </si>
  <si>
    <t>C.I.5</t>
  </si>
  <si>
    <t>LK_IC.I.5</t>
  </si>
  <si>
    <t>Išankstiniai apmokėjimai</t>
  </si>
  <si>
    <t>C.II</t>
  </si>
  <si>
    <t>LK_IC.II</t>
  </si>
  <si>
    <r>
      <t>Per vienus</t>
    </r>
    <r>
      <rPr>
        <b/>
        <sz val="10"/>
        <rFont val="Times New Roman"/>
        <family val="1"/>
        <charset val="186"/>
      </rPr>
      <t xml:space="preserve"> </t>
    </r>
    <r>
      <rPr>
        <sz val="10"/>
        <rFont val="Times New Roman"/>
        <family val="1"/>
        <charset val="186"/>
      </rPr>
      <t>metus gautinos sumos</t>
    </r>
  </si>
  <si>
    <t>III.1</t>
  </si>
  <si>
    <t>Gautinos trumpalaikės finansinės sumos</t>
  </si>
  <si>
    <t>C.III.1</t>
  </si>
  <si>
    <t>LK_IC.III.1</t>
  </si>
  <si>
    <t>III.2</t>
  </si>
  <si>
    <t>Gautini mokesčiai ir socialinės įmokos</t>
  </si>
  <si>
    <t>C.III.2</t>
  </si>
  <si>
    <t>III.3</t>
  </si>
  <si>
    <t>Gautinos finansavimo sumos</t>
  </si>
  <si>
    <t>C.III.3</t>
  </si>
  <si>
    <t>LK_IC.III.3</t>
  </si>
  <si>
    <t>III.4</t>
  </si>
  <si>
    <t>Gautinos sumos už turto naudojimą, parduotas prekes, turtą, paslaugas</t>
  </si>
  <si>
    <t>C.III.4</t>
  </si>
  <si>
    <t>LK_IC.III.4</t>
  </si>
  <si>
    <t>III.5</t>
  </si>
  <si>
    <t>Sukauptos gautinos sumos</t>
  </si>
  <si>
    <t>C.III.5</t>
  </si>
  <si>
    <t>LK_IC.III.5</t>
  </si>
  <si>
    <t>III.6</t>
  </si>
  <si>
    <t>Kitos gautinos sumos</t>
  </si>
  <si>
    <t>C.III.6</t>
  </si>
  <si>
    <t>LK_IC.III.6</t>
  </si>
  <si>
    <t>Trumpalaikės investicijos</t>
  </si>
  <si>
    <t>C.IV</t>
  </si>
  <si>
    <t>Pinigai ir pinigų ekvivalentai</t>
  </si>
  <si>
    <t>C.V</t>
  </si>
  <si>
    <t>LK_IC.V</t>
  </si>
  <si>
    <t>IŠ VISO TURTO:</t>
  </si>
  <si>
    <t>D.</t>
  </si>
  <si>
    <t>FINANSAVIMO SUMOS</t>
  </si>
  <si>
    <t xml:space="preserve">Iš valstybės biudžeto </t>
  </si>
  <si>
    <t>D.I</t>
  </si>
  <si>
    <t>LK_ID.I</t>
  </si>
  <si>
    <t>Iš savivaldybės biudžeto</t>
  </si>
  <si>
    <t>Iš Europos Sąjungos, užsienio valstybių ir tarptautinių organizacijų</t>
  </si>
  <si>
    <t>D.III</t>
  </si>
  <si>
    <t>LK_ID.III</t>
  </si>
  <si>
    <t xml:space="preserve">IV. </t>
  </si>
  <si>
    <t>Iš kitų šaltinių</t>
  </si>
  <si>
    <t>D.IV</t>
  </si>
  <si>
    <t>LK_ID.IV</t>
  </si>
  <si>
    <t>E.</t>
  </si>
  <si>
    <t>ĮSIPAREIGOJIMAI</t>
  </si>
  <si>
    <t>Ilgalaikiai įsipareigojimai</t>
  </si>
  <si>
    <t>Ilgalaikiai finansiniai įsipareigojimai</t>
  </si>
  <si>
    <t>E.I.1</t>
  </si>
  <si>
    <t>LK_IE.I.1</t>
  </si>
  <si>
    <t>Ilgalaikiai atidėjiniai</t>
  </si>
  <si>
    <t>E.I.2</t>
  </si>
  <si>
    <t xml:space="preserve">I.3 </t>
  </si>
  <si>
    <t>Kiti ilgalaikiai įsipareigojimai</t>
  </si>
  <si>
    <t>E.I.3</t>
  </si>
  <si>
    <t>LK_IE.I.3</t>
  </si>
  <si>
    <t>Trumpalaikiai įsipareigojimai</t>
  </si>
  <si>
    <t>Ilgalaikių atidėjinių einamųjų metų dalis ir trumpalaikiai atidėjiniai</t>
  </si>
  <si>
    <t>Ilgalaikių įsipareigojimų einamųjų metų dalis</t>
  </si>
  <si>
    <t>E.II.2</t>
  </si>
  <si>
    <t>LK_IE.II.2</t>
  </si>
  <si>
    <t>Trumpalaikiai finansiniai įsipareigojimai</t>
  </si>
  <si>
    <t>E.II.3</t>
  </si>
  <si>
    <t>LK_IE.II.3</t>
  </si>
  <si>
    <t>Mokėtinos subsidijos, dotacijos ir finansavimo sumos</t>
  </si>
  <si>
    <t>E.II.4</t>
  </si>
  <si>
    <t>Mokėtinos sumos į Europos Sąjungos biudžetą</t>
  </si>
  <si>
    <t>E.II.5</t>
  </si>
  <si>
    <t>Mokėtinos sumos į biudžetus ir fondus</t>
  </si>
  <si>
    <t>II.6.1</t>
  </si>
  <si>
    <t>Grąžintinos finansavimo sumos</t>
  </si>
  <si>
    <t>E.II.6.1</t>
  </si>
  <si>
    <t>LK_IE.II.6.1</t>
  </si>
  <si>
    <t>II.6.2</t>
  </si>
  <si>
    <t>Kitos mokėtinos sumos biudžetui</t>
  </si>
  <si>
    <t>E.II.6.2</t>
  </si>
  <si>
    <t>LK_IE.II.6.2</t>
  </si>
  <si>
    <t>Mokėtinos socialinės išmokos</t>
  </si>
  <si>
    <t>E.II.7</t>
  </si>
  <si>
    <t>Grąžintini mokesčiai, įmokos ir jų permokos</t>
  </si>
  <si>
    <t>E.II.8</t>
  </si>
  <si>
    <t>Tiekėjams mokėtinos sumos</t>
  </si>
  <si>
    <t>E.II.9</t>
  </si>
  <si>
    <t>LK_IE.II.9</t>
  </si>
  <si>
    <t>II.10</t>
  </si>
  <si>
    <t>Su darbo santykiais susiję įsipareigojimai</t>
  </si>
  <si>
    <t>E.II.10</t>
  </si>
  <si>
    <t>LK_IE.II.10</t>
  </si>
  <si>
    <t>II.11</t>
  </si>
  <si>
    <t>Sukauptos mokėtinos sumos</t>
  </si>
  <si>
    <t>E.II.11</t>
  </si>
  <si>
    <t>LK_IE.II.11</t>
  </si>
  <si>
    <t>II.12</t>
  </si>
  <si>
    <t>Kiti trumpalaikiai įsipareigojimai</t>
  </si>
  <si>
    <t>E.II.12</t>
  </si>
  <si>
    <t>LK_IE.II.12</t>
  </si>
  <si>
    <t>F.</t>
  </si>
  <si>
    <t>GRYNASIS TURTAS</t>
  </si>
  <si>
    <t>Dalininkų kapitalas</t>
  </si>
  <si>
    <t>Rezervai</t>
  </si>
  <si>
    <t>Tikrosios vertės rezervas</t>
  </si>
  <si>
    <t>F.II.1</t>
  </si>
  <si>
    <t>Kiti rezervai</t>
  </si>
  <si>
    <t>F.II.2</t>
  </si>
  <si>
    <t>LK_IF.II.2</t>
  </si>
  <si>
    <t>Nuosavybės metodo įtaka</t>
  </si>
  <si>
    <t>F.III</t>
  </si>
  <si>
    <t>LK_IF.III</t>
  </si>
  <si>
    <t>Sukauptas perviršis ar deficitas</t>
  </si>
  <si>
    <t>IV.1</t>
  </si>
  <si>
    <t>Einamųjų metų perviršis ar deficitas</t>
  </si>
  <si>
    <t>F.IV.1</t>
  </si>
  <si>
    <t>LK_IF.IV.1</t>
  </si>
  <si>
    <t>IV.2</t>
  </si>
  <si>
    <t>Ankstesnių metų perviršis ar deficitas</t>
  </si>
  <si>
    <t>F.IV.2</t>
  </si>
  <si>
    <t>LK_IF.IV.2</t>
  </si>
  <si>
    <t>G.</t>
  </si>
  <si>
    <t>MAŽUMOS DALIS</t>
  </si>
  <si>
    <t>IŠ VISO FINANSAVIMO SUMŲ, ĮSIPAREIGOJIMŲ, GRYNOJO TURTO IR MAŽUMOS DALIES:</t>
  </si>
  <si>
    <t xml:space="preserve">Direktorius </t>
  </si>
  <si>
    <t>Gytis Bendorius</t>
  </si>
  <si>
    <t>(viešojo sektoriaus subjekto arba jo įgaliotas administracijos vadovas)                                   (parašas)</t>
  </si>
  <si>
    <t>(vardas ir pavardė)</t>
  </si>
  <si>
    <t>Ekonomikos departamento Finansų ir apskaitos skyriaus vedėjas</t>
  </si>
  <si>
    <t>Visvaldas Vilkas</t>
  </si>
  <si>
    <t>(ataskaitą parengusio asmens pareigų pavadinimas)                                                                                             (parašas)</t>
  </si>
  <si>
    <t>3-iojo VSAFAS „Veiklos rezultatų ataskaita“</t>
  </si>
  <si>
    <t>(viešojo sektoriaus subjekto arba viešojo sektoriaus subjektų grupės pavadinimas)</t>
  </si>
  <si>
    <t>(viešojo sektoriaus subjekto, parengusio veiklos rezultatų ataskaitą</t>
  </si>
  <si>
    <t>arba konsoliduotąją veiklos rezultatų ataskaitą,  kodas, adresas)</t>
  </si>
  <si>
    <t>VEIKLOS REZULTATŲ ATASKAITA</t>
  </si>
  <si>
    <r>
      <rPr>
        <u/>
        <sz val="11"/>
        <rFont val="TimesNewRoman,Bold"/>
        <charset val="186"/>
      </rPr>
      <t xml:space="preserve">2025 m. 08          </t>
    </r>
    <r>
      <rPr>
        <sz val="11"/>
        <rFont val="TimesNewRoman,Bold"/>
      </rPr>
      <t xml:space="preserve">  d. Nr._____</t>
    </r>
  </si>
  <si>
    <t>Pateikimo valiuta ir tikslumas: eurais</t>
  </si>
  <si>
    <t>Pastabos Nr.</t>
  </si>
  <si>
    <t>Ataskaitinis laikotarpis</t>
  </si>
  <si>
    <t>Praėjęs ataskaitinis laikotarpis</t>
  </si>
  <si>
    <t>Netrinti</t>
  </si>
  <si>
    <t>PAGRINDINĖS VEIKLOS PAJAMOS</t>
  </si>
  <si>
    <t>FINANSAVIMO PAJAMOS</t>
  </si>
  <si>
    <t>I.1.</t>
  </si>
  <si>
    <t>A.I.1.</t>
  </si>
  <si>
    <t>LK_IA.I.1.</t>
  </si>
  <si>
    <t>I.2.</t>
  </si>
  <si>
    <t xml:space="preserve">Iš savivaldybių biudžetų </t>
  </si>
  <si>
    <t>A.I.2.</t>
  </si>
  <si>
    <t>I.3.</t>
  </si>
  <si>
    <t>Iš ES, užsienio valstybių ir tarptautinių organizacijų lėšų</t>
  </si>
  <si>
    <t>A.I.3.</t>
  </si>
  <si>
    <t>LK_IA.I.3.</t>
  </si>
  <si>
    <t>I.4.</t>
  </si>
  <si>
    <t>Iš kitų finansavimo šaltinių</t>
  </si>
  <si>
    <t>A.I.4.</t>
  </si>
  <si>
    <t>LK_IA.I.4.</t>
  </si>
  <si>
    <t>MOKESČIŲ IR SOCIALINIŲ ĮMOKŲ PAJAMOS</t>
  </si>
  <si>
    <t>A.II.</t>
  </si>
  <si>
    <t xml:space="preserve">PAGRINDINĖS VEIKLOS KITOS PAJAMOS </t>
  </si>
  <si>
    <t>III.1.</t>
  </si>
  <si>
    <t>Pagrindinės veiklos kitos pajamos</t>
  </si>
  <si>
    <t>A.III.1.</t>
  </si>
  <si>
    <t>LK_IA.III.1.</t>
  </si>
  <si>
    <t>III.2.</t>
  </si>
  <si>
    <t>Pervestinų pagrindinės veiklos kitų pajamų suma</t>
  </si>
  <si>
    <t>A.III.2.</t>
  </si>
  <si>
    <t>LK_IA.III.2.</t>
  </si>
  <si>
    <t>PAGRINDINĖS VEIKLOS SĄNAUDOS</t>
  </si>
  <si>
    <t xml:space="preserve">Darbo užmokesčio ir socialinio draudimo </t>
  </si>
  <si>
    <t>DARBO UŽMOKESČIO IR SOCIALINIO DRAUDIMO</t>
  </si>
  <si>
    <t>B.I.</t>
  </si>
  <si>
    <t>LK_IB.I.</t>
  </si>
  <si>
    <t>Nusidėvėjimo ir amortizacijos</t>
  </si>
  <si>
    <t>NUSIDĖVĖJIMO IR AMORTIZACIJOS</t>
  </si>
  <si>
    <t>B.II</t>
  </si>
  <si>
    <t>LK_IB.II.</t>
  </si>
  <si>
    <t>KOMUNALINIŲ PASLAUGŲ IR ryšių</t>
  </si>
  <si>
    <t>KOMUNALINIŲ PASLAUGŲ IR RYŠIŲ</t>
  </si>
  <si>
    <t>B.III.</t>
  </si>
  <si>
    <t>LK_IB.III.</t>
  </si>
  <si>
    <t xml:space="preserve">Komandiruočių </t>
  </si>
  <si>
    <t>KOMANDIRUOČIŲ</t>
  </si>
  <si>
    <t>B.IV.</t>
  </si>
  <si>
    <t>LK_IB.IV.</t>
  </si>
  <si>
    <t xml:space="preserve">Transporto </t>
  </si>
  <si>
    <t>TRANSPORTO</t>
  </si>
  <si>
    <t>B.V.</t>
  </si>
  <si>
    <t>LK_IB.V.</t>
  </si>
  <si>
    <t>VI.</t>
  </si>
  <si>
    <t xml:space="preserve">Kvalifikacijos kėlimo </t>
  </si>
  <si>
    <t>KVALIFIKACIJOS KĖLIMO</t>
  </si>
  <si>
    <t>B.VI.</t>
  </si>
  <si>
    <t>LK_IB.VI.</t>
  </si>
  <si>
    <t>VII.</t>
  </si>
  <si>
    <t>PAPRASTOJO Remonto IR EKSPLOATAVIMO</t>
  </si>
  <si>
    <t>PAPRASTOJO REMONTO IR EKSPLOATAVIMO</t>
  </si>
  <si>
    <t>B.VII.</t>
  </si>
  <si>
    <t>LK_IB.VII.</t>
  </si>
  <si>
    <t>VIII.</t>
  </si>
  <si>
    <t>NUVERTĖJIMO IR NURAŠYTŲ SUMŲ</t>
  </si>
  <si>
    <t>B.VIII.</t>
  </si>
  <si>
    <t>LK_IB.VIII.</t>
  </si>
  <si>
    <t>IX.</t>
  </si>
  <si>
    <t>SUNAUDOTŲ IR PARDUOTŲ ATSARGŲ SAVIKAINA</t>
  </si>
  <si>
    <t>B.IX.</t>
  </si>
  <si>
    <t>LK_IB.IX.</t>
  </si>
  <si>
    <t>X.</t>
  </si>
  <si>
    <t>socialinių išmokų</t>
  </si>
  <si>
    <t>SOCIALINIŲ IŠMOKŲ</t>
  </si>
  <si>
    <t>B.X.</t>
  </si>
  <si>
    <t>XI.</t>
  </si>
  <si>
    <t>nuomos</t>
  </si>
  <si>
    <t>NUOMOS</t>
  </si>
  <si>
    <t>B.XI.</t>
  </si>
  <si>
    <t>LK_IB.XI.</t>
  </si>
  <si>
    <t>XII.</t>
  </si>
  <si>
    <t>finansavimo</t>
  </si>
  <si>
    <t>FINANSAVIMO</t>
  </si>
  <si>
    <t>B.XII.</t>
  </si>
  <si>
    <t>LK_IB.XII.</t>
  </si>
  <si>
    <t>XIII.</t>
  </si>
  <si>
    <t>kitų paslaugų</t>
  </si>
  <si>
    <t>KITŲ PASLAUGŲ</t>
  </si>
  <si>
    <t>B.XIII.</t>
  </si>
  <si>
    <t>LK_IB.XIII.</t>
  </si>
  <si>
    <t>XIV.</t>
  </si>
  <si>
    <t xml:space="preserve">Kitos </t>
  </si>
  <si>
    <t>KITOS</t>
  </si>
  <si>
    <t>B.XIV.</t>
  </si>
  <si>
    <t>LK_IB.XIV.</t>
  </si>
  <si>
    <t>PAGRINDINĖS VEIKLOS PERVIRŠIS AR DEFICITAS</t>
  </si>
  <si>
    <t>KITOS VEIKLOS REZULTATAS</t>
  </si>
  <si>
    <t xml:space="preserve">I. </t>
  </si>
  <si>
    <t>Kitos veiklos pajamos</t>
  </si>
  <si>
    <t>KITOS VEIKLOS PAJAMOS</t>
  </si>
  <si>
    <t>D.I.</t>
  </si>
  <si>
    <t>LK_ID.I.</t>
  </si>
  <si>
    <t>PERVESTINOS Į BIUDŽETĄ KITOS VEIKLOS PAJAMOS</t>
  </si>
  <si>
    <t>D.II.</t>
  </si>
  <si>
    <t>LK_ID.II.</t>
  </si>
  <si>
    <t xml:space="preserve">III. </t>
  </si>
  <si>
    <t>Kitos veiklos sąnaudos</t>
  </si>
  <si>
    <t>KITOS VEIKLOS SĄNAUDOS</t>
  </si>
  <si>
    <t>D.III.</t>
  </si>
  <si>
    <t>LK_ID.III.</t>
  </si>
  <si>
    <t>FINANSINĖS IR INVESTICINĖS VEIKLOS REZULTATAS</t>
  </si>
  <si>
    <t>E</t>
  </si>
  <si>
    <t>LK_IE</t>
  </si>
  <si>
    <t>APSKAITOS POLITIKOS KEITIMO IR ESMINIŲ APSKAITOS KLAIDŲ TAISYMO ĮTAKA</t>
  </si>
  <si>
    <t>F</t>
  </si>
  <si>
    <t>LK_IF</t>
  </si>
  <si>
    <t>PELNO MOKESTIS</t>
  </si>
  <si>
    <t>H.</t>
  </si>
  <si>
    <t>GRYNASIS PERVIRŠIS AR DEFICITAS PRIEŠ NUOSAVYBĖS METODO ĮTAKĄ</t>
  </si>
  <si>
    <t>NUOSAVYBĖS METODO ĮTAKA</t>
  </si>
  <si>
    <t>J.</t>
  </si>
  <si>
    <t>GRYNASIS PERVIRŠIS AR DEFICITAS</t>
  </si>
  <si>
    <t>TENKANTIS KONTROLIUOJANČIAJAM SUBJEKTUI</t>
  </si>
  <si>
    <t>TENKANTIS MAŽUMOS DALIAI</t>
  </si>
  <si>
    <t>J.II.</t>
  </si>
  <si>
    <t>___________</t>
  </si>
  <si>
    <t xml:space="preserve">             Gytis Bendorius</t>
  </si>
  <si>
    <t xml:space="preserve">(viešojo sektoriaus subjekto vadovas arba jo įgaliotas administracijos vadovas)                    </t>
  </si>
  <si>
    <t xml:space="preserve"> (parašas)</t>
  </si>
  <si>
    <t xml:space="preserve"> Ekonomikos departamento Finansų ir apskaitos skyriaus vedėjas</t>
  </si>
  <si>
    <t>_____________</t>
  </si>
  <si>
    <t xml:space="preserve">             Visvaldas Vilkas</t>
  </si>
  <si>
    <t xml:space="preserve">(vyriausiasis buhalteris (buhalteris))                                                                                      </t>
  </si>
  <si>
    <t xml:space="preserve">  (parašas)</t>
  </si>
  <si>
    <t>4-ojo VSAFAS „Grynojo turto pokyčių ataskaita“</t>
  </si>
  <si>
    <t>1 priedas</t>
  </si>
  <si>
    <t>191351679, Europos a.1, 03505 Vilnius</t>
  </si>
  <si>
    <t>(viešojo sektoriaus subjekto, parengusio grynojo turto pokyčių ataskaitą arba konsoliduotąją grynojo turto pokyčių ataskaitą, kodas, adresas)</t>
  </si>
  <si>
    <t xml:space="preserve">GRYNOJO TURTO POKYČIŲ ATASKAITA*   </t>
  </si>
  <si>
    <t>PAGAL KLAIPĖDOS TERITORINĖS LIGONIŲ KASOS  2025 M. BIRŽELIO  30 D. DUOMENIS</t>
  </si>
  <si>
    <r>
      <rPr>
        <u/>
        <sz val="12"/>
        <rFont val="TimesNewRoman,Bold"/>
        <charset val="186"/>
      </rPr>
      <t xml:space="preserve"> 2025-08-    </t>
    </r>
    <r>
      <rPr>
        <sz val="12"/>
        <rFont val="TimesNewRoman,Bold"/>
      </rPr>
      <t>Nr. _____</t>
    </r>
  </si>
  <si>
    <r>
      <t xml:space="preserve">           Pateikimo valiuta ir tikslumas: </t>
    </r>
    <r>
      <rPr>
        <i/>
        <u/>
        <sz val="10"/>
        <rFont val="Times New Roman"/>
        <family val="1"/>
        <charset val="186"/>
      </rPr>
      <t>eurais</t>
    </r>
    <r>
      <rPr>
        <i/>
        <sz val="10"/>
        <rFont val="Times New Roman"/>
        <family val="1"/>
        <charset val="186"/>
      </rPr>
      <t xml:space="preserve"> arba tūkstančiais eurų</t>
    </r>
  </si>
  <si>
    <t>Pasta-bos Nr.</t>
  </si>
  <si>
    <r>
      <t xml:space="preserve">Tenka </t>
    </r>
    <r>
      <rPr>
        <b/>
        <sz val="10"/>
        <rFont val="Times New Roman"/>
        <family val="1"/>
        <charset val="186"/>
      </rPr>
      <t>kontroliuojančiajam subjektui</t>
    </r>
  </si>
  <si>
    <t>Iš viso</t>
  </si>
  <si>
    <t>Mažu-mos dalis</t>
  </si>
  <si>
    <t>Kiti rezer-vai</t>
  </si>
  <si>
    <t>Sukauptas perviršis ar deficitas prieš nuosavybės metodo įtaką</t>
  </si>
  <si>
    <t>1.</t>
  </si>
  <si>
    <t>Likutis 2023 m. gruodžio 31 d.</t>
  </si>
  <si>
    <t>2.</t>
  </si>
  <si>
    <t>Perimto ilgalaikio turto iš kito viešojo sektoriaus subjekto įtaka</t>
  </si>
  <si>
    <t>x</t>
  </si>
  <si>
    <t>3.</t>
  </si>
  <si>
    <t>Perduoto arba parduoto ilgalaikio turto kitam subjektui įtaka</t>
  </si>
  <si>
    <t>4.</t>
  </si>
  <si>
    <t>Kitos  rezervų padidėjimo (sumažėjimo) sumos</t>
  </si>
  <si>
    <t>5.</t>
  </si>
  <si>
    <t xml:space="preserve">Kiti sudaryti rezervai </t>
  </si>
  <si>
    <t>6.</t>
  </si>
  <si>
    <t>Kiti panaudoti rezervai</t>
  </si>
  <si>
    <t>7.</t>
  </si>
  <si>
    <t>Dalininkų (nuosavo) kapitalo padidėjimo (sumažėjimo) sumos</t>
  </si>
  <si>
    <t>8.</t>
  </si>
  <si>
    <t>Ataskaitinio laikotarpio grynasis perviršis ar deficitas</t>
  </si>
  <si>
    <t>9.</t>
  </si>
  <si>
    <t>Likutis 2024 m. gruodžio 31 d.</t>
  </si>
  <si>
    <t>10.</t>
  </si>
  <si>
    <t>11.</t>
  </si>
  <si>
    <t>12.</t>
  </si>
  <si>
    <t>Kitos rezervų padidėjimo (sumažėjimo) sumos</t>
  </si>
  <si>
    <t>13.</t>
  </si>
  <si>
    <t>14.</t>
  </si>
  <si>
    <t>15.</t>
  </si>
  <si>
    <t>16.</t>
  </si>
  <si>
    <t>17.</t>
  </si>
  <si>
    <t>Likutis 2025 m. birželio 30 d.</t>
  </si>
  <si>
    <t>*Pažymėti ataskaitos laukai nepildomi.</t>
  </si>
  <si>
    <t xml:space="preserve"> Direktorius </t>
  </si>
  <si>
    <t>(teisės aktais įpareigoto pasirašyti asmens pareigų pavadinimas)</t>
  </si>
  <si>
    <t>(parašas)</t>
  </si>
  <si>
    <t xml:space="preserve">Ekonomikos departamento Finansų ir apskaitos skyriaus vedėjas </t>
  </si>
  <si>
    <t xml:space="preserve">(vyriausiasis buhalteris (buhalteris), jeigu privaloma pagal teisės aktus) </t>
  </si>
  <si>
    <t>5-ojo VSAFAS „Pinigų srautų ataskaita“</t>
  </si>
  <si>
    <r>
      <t>(viešojo sektoriaus subjekto, parengusio pinigų srautų ataskaitą (konsoliduotąją pinigų srautų ataskaitą), kodas, adresas</t>
    </r>
    <r>
      <rPr>
        <sz val="10"/>
        <rFont val="Times New Roman"/>
        <family val="1"/>
        <charset val="186"/>
      </rPr>
      <t>)</t>
    </r>
  </si>
  <si>
    <t>PINIGŲ SRAUTŲ ATASKAITA</t>
  </si>
  <si>
    <r>
      <rPr>
        <u/>
        <sz val="10"/>
        <rFont val="Times New Roman"/>
        <family val="1"/>
        <charset val="186"/>
      </rPr>
      <t xml:space="preserve">2025 -08-  </t>
    </r>
    <r>
      <rPr>
        <sz val="10"/>
        <rFont val="Times New Roman"/>
        <family val="1"/>
        <charset val="186"/>
      </rPr>
      <t xml:space="preserve">  Nr. _____</t>
    </r>
  </si>
  <si>
    <r>
      <t xml:space="preserve">               Pateikimo valiuta ir tikslumas: </t>
    </r>
    <r>
      <rPr>
        <i/>
        <u/>
        <sz val="10"/>
        <rFont val="Times New Roman"/>
        <family val="1"/>
        <charset val="186"/>
      </rPr>
      <t>eurais</t>
    </r>
    <r>
      <rPr>
        <i/>
        <sz val="10"/>
        <rFont val="Times New Roman"/>
        <family val="1"/>
        <charset val="186"/>
      </rPr>
      <t xml:space="preserve"> arba tūkstančiais eurų</t>
    </r>
  </si>
  <si>
    <t>Tiesioginiai pinigų srautai</t>
  </si>
  <si>
    <t>Netiesioginiai pinigų srautai</t>
  </si>
  <si>
    <t>3</t>
  </si>
  <si>
    <t>PAGRINDINĖS VEIKLOS PINIGŲ SRAUTAI</t>
  </si>
  <si>
    <t>Įplaukos</t>
  </si>
  <si>
    <t>Finansavimo sumos kitoms išlaidoms ir atsargoms:</t>
  </si>
  <si>
    <t>I.1.1</t>
  </si>
  <si>
    <t>Iš valstybės biudžeto</t>
  </si>
  <si>
    <t>I.1.2</t>
  </si>
  <si>
    <t>I.1.3</t>
  </si>
  <si>
    <t>Iš ES, užsienio valstybių ir tarptautinių organizacijų</t>
  </si>
  <si>
    <t>I.1.4</t>
  </si>
  <si>
    <t>Iš mokesčių</t>
  </si>
  <si>
    <t>1.3.</t>
  </si>
  <si>
    <t>Iš socialinių įmokų</t>
  </si>
  <si>
    <t>Už suteiktas paslaugas iš pirkėjų</t>
  </si>
  <si>
    <t>I.5.</t>
  </si>
  <si>
    <t>Už suteiktas paslaugas iš biudžeto</t>
  </si>
  <si>
    <t>I.6.</t>
  </si>
  <si>
    <t>Gautos palūkanos</t>
  </si>
  <si>
    <t>I.7.</t>
  </si>
  <si>
    <t>Kitos įplaukos</t>
  </si>
  <si>
    <t>Pervestos lėšos</t>
  </si>
  <si>
    <t>Į valstybės biudžetą</t>
  </si>
  <si>
    <t>Į savivaldybių biudžetus</t>
  </si>
  <si>
    <t>II.3.</t>
  </si>
  <si>
    <t>ES, užsienio valstybėms ir tarptautinėms organizacijoms</t>
  </si>
  <si>
    <t xml:space="preserve">Į kitus išteklių fondus </t>
  </si>
  <si>
    <r>
      <t>II.</t>
    </r>
    <r>
      <rPr>
        <sz val="10"/>
        <rFont val="Times New Roman"/>
        <family val="1"/>
        <charset val="186"/>
      </rPr>
      <t>5</t>
    </r>
  </si>
  <si>
    <t xml:space="preserve"> Viešojo sektoriaus subjektams</t>
  </si>
  <si>
    <r>
      <t>II.</t>
    </r>
    <r>
      <rPr>
        <sz val="10"/>
        <rFont val="Times New Roman"/>
        <family val="1"/>
        <charset val="186"/>
      </rPr>
      <t>6</t>
    </r>
  </si>
  <si>
    <t>Kitiems subjektams</t>
  </si>
  <si>
    <t>Išmokos</t>
  </si>
  <si>
    <t>Darbo užmokesčio ir socialinio draudimo</t>
  </si>
  <si>
    <t>Komunalinių paslaugų ir ryšių</t>
  </si>
  <si>
    <t>Komandiruočių</t>
  </si>
  <si>
    <t>Transporto</t>
  </si>
  <si>
    <t>Kvalifikacijos kėlimo</t>
  </si>
  <si>
    <r>
      <t xml:space="preserve">Paprastojo </t>
    </r>
    <r>
      <rPr>
        <sz val="10"/>
        <rFont val="Times New Roman"/>
        <family val="1"/>
        <charset val="186"/>
      </rPr>
      <t>remonto ir eksploata</t>
    </r>
    <r>
      <rPr>
        <sz val="10"/>
        <rFont val="Times New Roman"/>
        <family val="1"/>
        <charset val="186"/>
      </rPr>
      <t>vimo</t>
    </r>
  </si>
  <si>
    <t>III.7</t>
  </si>
  <si>
    <t>Atsargų įsigijimo</t>
  </si>
  <si>
    <t>III.8</t>
  </si>
  <si>
    <t>Socialinių išmokų</t>
  </si>
  <si>
    <t>III.9</t>
  </si>
  <si>
    <t>Nuomos</t>
  </si>
  <si>
    <t>III.10</t>
  </si>
  <si>
    <t>Kitų paslaugų įsigijimo</t>
  </si>
  <si>
    <t>III.11</t>
  </si>
  <si>
    <r>
      <t>Sumokėt</t>
    </r>
    <r>
      <rPr>
        <sz val="10"/>
        <rFont val="Times New Roman"/>
        <family val="1"/>
        <charset val="186"/>
      </rPr>
      <t>os palūkan</t>
    </r>
    <r>
      <rPr>
        <sz val="10"/>
        <rFont val="Times New Roman"/>
        <family val="1"/>
        <charset val="186"/>
      </rPr>
      <t>os</t>
    </r>
  </si>
  <si>
    <t>III.12</t>
  </si>
  <si>
    <t>Kitos išmokos</t>
  </si>
  <si>
    <t>INVESTICINĖS VEIKLOS PINIGŲ SRAUTAI</t>
  </si>
  <si>
    <t>Ilgalaikio turto (išskyrus finansinį) ir biologinio turto įsigijimas</t>
  </si>
  <si>
    <t>Ilgalaikio turto (išskyrus finansinį) ir biologinio turto perleidimas</t>
  </si>
  <si>
    <t>Ilgalaikio finansinio turto įsigijimas</t>
  </si>
  <si>
    <t>Ilgalaikio finansinio turto perleidimas</t>
  </si>
  <si>
    <r>
      <t>V</t>
    </r>
    <r>
      <rPr>
        <sz val="10"/>
        <rFont val="Times New Roman"/>
        <family val="1"/>
        <charset val="186"/>
      </rPr>
      <t>.</t>
    </r>
  </si>
  <si>
    <t>Terminuotųjų indėlių (padidėjimas) sumažėjimas</t>
  </si>
  <si>
    <t>Gauti dividendai</t>
  </si>
  <si>
    <t>Kiti investicinės veiklos pinigų srautai</t>
  </si>
  <si>
    <t>FINANSINĖS VEIKLOS PINIGŲ SRAUTAI</t>
  </si>
  <si>
    <t>Įplaukos iš gautų paskolų</t>
  </si>
  <si>
    <r>
      <t xml:space="preserve">Gautų </t>
    </r>
    <r>
      <rPr>
        <sz val="10"/>
        <rFont val="Times New Roman"/>
        <family val="1"/>
        <charset val="186"/>
      </rPr>
      <t>paskolų grąžinimas</t>
    </r>
  </si>
  <si>
    <t>Finansinės nuomos (lizingo) įsipareigojimų apmokėjimas</t>
  </si>
  <si>
    <r>
      <t>Gautos finansavimo sumos ilgalaikiam ir biologiniam turtui įsigyti</t>
    </r>
    <r>
      <rPr>
        <sz val="10"/>
        <rFont val="Times New Roman"/>
        <family val="1"/>
        <charset val="186"/>
      </rPr>
      <t>:</t>
    </r>
  </si>
  <si>
    <t>IV.3</t>
  </si>
  <si>
    <r>
      <t xml:space="preserve">Iš ES, užsienio valstybių ir tarptautinių </t>
    </r>
    <r>
      <rPr>
        <sz val="10"/>
        <rFont val="Times New Roman"/>
        <family val="1"/>
        <charset val="186"/>
      </rPr>
      <t xml:space="preserve"> organizacijų</t>
    </r>
  </si>
  <si>
    <t>IV.4</t>
  </si>
  <si>
    <r>
      <t xml:space="preserve">Iš </t>
    </r>
    <r>
      <rPr>
        <sz val="10"/>
        <rFont val="Times New Roman"/>
        <family val="1"/>
        <charset val="186"/>
      </rPr>
      <t>kitų šaltinių</t>
    </r>
  </si>
  <si>
    <t xml:space="preserve">Grąžintos ir perduotos finansavimo sumos ilgalaikiam ir biologiniam turtui įsigyti </t>
  </si>
  <si>
    <t>Kiti finansinės veiklos pinigų srautai</t>
  </si>
  <si>
    <t>VALIUTOS KURSŲ PASIKEITIMO ĮTAKA PINIGŲ IR PINIGŲ EKVIVALENTŲ LIKUČIUI</t>
  </si>
  <si>
    <t>Pinigų ir pinigų ekvivalentų padidėjimas (sumažėjimas)</t>
  </si>
  <si>
    <t>Pinigai ir pinigų ekvivalentai ataskaitinio laikotarpio pradžioje</t>
  </si>
  <si>
    <t>Pinigai ir pinigų ekvivalentai ataskaitinio laikotarpio pabaigoje</t>
  </si>
  <si>
    <t xml:space="preserve">(viešojo sektoriaus subjekto vadovas arba jo įgaliotas administracijos </t>
  </si>
  <si>
    <t xml:space="preserve"> (parašas) </t>
  </si>
  <si>
    <t>vadovas)</t>
  </si>
  <si>
    <t xml:space="preserve">                                                           Visvaldas Vilkas</t>
  </si>
  <si>
    <t>(vyriausiasis buhalteris (buhalteris))</t>
  </si>
  <si>
    <t>PRIEDAS NR.1</t>
  </si>
  <si>
    <t>12-ojo VSAFAS „Ilgalaikis materialusis turtas“</t>
  </si>
  <si>
    <t>(Informacijos apie ilgalaikio materialiojo turto, vertinamo įsigijimo savikaina, balansinės vertės pasikeitimą forma)</t>
  </si>
  <si>
    <t xml:space="preserve">                               INFORMACIJA APIE ILGALAIKIO MATERIALIOJO TURTO, VERTINAMO ĮSIGIJIMO </t>
  </si>
  <si>
    <t xml:space="preserve">                                                                                       SAVIKAINA, BALANSINĖS VERTĖS PASIKEITIMĄ </t>
  </si>
  <si>
    <t xml:space="preserve">Eil. Nr. </t>
  </si>
  <si>
    <t>Infrastruktūros  statiniai</t>
  </si>
  <si>
    <t>Nebaigta statyba</t>
  </si>
  <si>
    <t xml:space="preserve">Įsigijimo ar pasigaminimo savikaina ataskaitinio laikotarpio pradžioje </t>
  </si>
  <si>
    <t/>
  </si>
  <si>
    <t>Įsigijimai per ataskaitinį laikotarpį (2.1 + 2.2 + 2.3 + 2.4)</t>
  </si>
  <si>
    <t>2.1.</t>
  </si>
  <si>
    <t xml:space="preserve">  pirkto turto (išskyrus nurodytą 2.3 ir 2.4 papunkčiuose) įsigijimo savikaina</t>
  </si>
  <si>
    <t>2.2.</t>
  </si>
  <si>
    <t xml:space="preserve">  neatlygintinai gauto turto įsigijimo savikaina</t>
  </si>
  <si>
    <t>2.3.</t>
  </si>
  <si>
    <t xml:space="preserve">  pagal finansinės nuomos (lizingo) požymius atitinkančias sutartis įsigyto turto įsigijimo savikaina</t>
  </si>
  <si>
    <t>2.4.</t>
  </si>
  <si>
    <t xml:space="preserve">  turtas, dėl kurio sudarytos valdžios ir privataus sektorių partnerystės sutartys</t>
  </si>
  <si>
    <t>Parduoto, perduoto ir  nurašyto turto suma per ataskaitinį laikotarpį (3.1  + 3.2 + 3.3)</t>
  </si>
  <si>
    <t>3.1.</t>
  </si>
  <si>
    <t xml:space="preserve">  parduoto</t>
  </si>
  <si>
    <t>3.2.</t>
  </si>
  <si>
    <t xml:space="preserve">  perduoto</t>
  </si>
  <si>
    <t>3.3.</t>
  </si>
  <si>
    <t xml:space="preserve">  nurašyto</t>
  </si>
  <si>
    <t>Pergrupavimai (+/-)</t>
  </si>
  <si>
    <t>Kiti pokyčiai</t>
  </si>
  <si>
    <t>Įsigijimo ar pasigaminimo savikaina ataskaitinio laikotarpio pabaigoje (1 + 2 – 3 + / – 4 + / – 5)</t>
  </si>
  <si>
    <t>6.1.</t>
  </si>
  <si>
    <t>iš jos: turto, kuris yra visiškai nudėvėtas, tačiau vis dar naudojamas viešojo sektoriaus subjekto veikloje, įsigijimo arba pasigaminimo savikaina</t>
  </si>
  <si>
    <t>Sukaupta nusidėvėjimo suma ataskaitinio laikotarpio pradžioje</t>
  </si>
  <si>
    <t>X</t>
  </si>
  <si>
    <t>Neatlygintinai gauto turto sukaupta nusidėvėjimo suma</t>
  </si>
  <si>
    <t>Apskaičiuota nusidėvėjimo suma per  ataskaitinį laikotarpį</t>
  </si>
  <si>
    <t>Sukaupta parduoto, perduoto ir nurašyto turto nusidėvėjimo suma (10.1 + 10.2 + 10.3)</t>
  </si>
  <si>
    <t>10.1.</t>
  </si>
  <si>
    <t>10.2.</t>
  </si>
  <si>
    <t>10.3.</t>
  </si>
  <si>
    <t>Sukaupta nusidėvėjimo suma ataskaitinio laikotarpio pabaigoje (7 + 8 – 9 – 10 + / – 11 + / – 12)</t>
  </si>
  <si>
    <t>Nuvertėjimo suma ataskaitinio laikotarpio pradžioje</t>
  </si>
  <si>
    <t>Neatlygintinai gauto turto sukaupta nuvertėjimo suma</t>
  </si>
  <si>
    <t>Apskaičiuota nuvertėjimo suma per ataskaitinį laikotarpį</t>
  </si>
  <si>
    <t>Panaikinta nuvertėjimo suma per ataskaitinį laikotarpį</t>
  </si>
  <si>
    <t>18.</t>
  </si>
  <si>
    <t>Sukaupta parduoto, perduoto ir nurašyto turto nuvertėjimo suma (18.1 + 18.2 + 18.3)</t>
  </si>
  <si>
    <t>18.1.</t>
  </si>
  <si>
    <t>18.2.</t>
  </si>
  <si>
    <t>18.3</t>
  </si>
  <si>
    <t>19.</t>
  </si>
  <si>
    <t>20.</t>
  </si>
  <si>
    <t>21.</t>
  </si>
  <si>
    <t>Nuvertėjimo suma ataskaitinio laikotarpio pabaigoje (14 + 15 + 16 – 17 – 18 + / – 19 + / – 20)</t>
  </si>
  <si>
    <t>22.</t>
  </si>
  <si>
    <t>Ilgalaikio materialiojo turto likutinė vertė ataskaitinio laikotarpio pabaigoje (6 – 13 – 21)</t>
  </si>
  <si>
    <t>22.1.</t>
  </si>
  <si>
    <t>Iš jos:pagal finansinės nuomos (lizingo) požymius atitinkančias sutartis įsigyto turto, kurio finansinės nuomos (lizingo) sutarties laikotarpis nėra pasibaigęs, likutinė vertė</t>
  </si>
  <si>
    <t>22.2.</t>
  </si>
  <si>
    <t>turto, dėl kurio sudarytos valdžios ir privataus sektorių partnerystės sutartys, likutinė vertė</t>
  </si>
  <si>
    <t>22.3.</t>
  </si>
  <si>
    <t>turto, kurio kontrolę riboja sutartys ar teisės aktai, ir turto, užstatyto kaip įsipareigojimų įvykdymo garantija, likutinė vertė</t>
  </si>
  <si>
    <t>22.4.</t>
  </si>
  <si>
    <t>nebenaudojamo viešojo sektoriaus subjekto veikloje turto likutinė vertė</t>
  </si>
  <si>
    <t>22.5.</t>
  </si>
  <si>
    <t>laikinai nenaudojamo viešojo sektoriaus subjekto veikloje turto likutinė vertė</t>
  </si>
  <si>
    <t>22.6.</t>
  </si>
  <si>
    <t>pastatų, kurie nenaudojami įprastoje veikloje, bet yra laikomi vien tik pajamoms iš nuomos gauti, likutinė vertė</t>
  </si>
  <si>
    <t>23.</t>
  </si>
  <si>
    <t>Ilgalaikio materialiojo turto likutinė vertė ataskaitinio laikotarpio pradžioje (1 – 7 – 14)</t>
  </si>
  <si>
    <t>23.1.</t>
  </si>
  <si>
    <t xml:space="preserve">Iš jos:pagal finansinės nuomos (lizingo) sutartis požymius atitinkančias įsigyto turto, kurio finansinės nuomos (lizingo) sutarties laikotarpis nėra pasibaigęs, likutinė vertė </t>
  </si>
  <si>
    <t>23.2.</t>
  </si>
  <si>
    <t>23.3.</t>
  </si>
  <si>
    <t>23.4.</t>
  </si>
  <si>
    <t>23.5.</t>
  </si>
  <si>
    <t>23.6.</t>
  </si>
  <si>
    <t>Pastabos:</t>
  </si>
  <si>
    <t>1. X pažymėti laukai nepildomi.</t>
  </si>
  <si>
    <t>2. Lentelės 5, 12 ir 20 eilutėse nurodyti pokyčiai turi būti paaiškinti aiškinamajame rašte.</t>
  </si>
  <si>
    <t>3. Lentelės 8 ir 15 eilutėse  nurodoma kito subjekto sukaupta turto nusidėvėjimo arba nuvertėjimo suma iki perdavimo.</t>
  </si>
  <si>
    <t>PRIEDAS NR.2</t>
  </si>
  <si>
    <t>13-ojo VSAFAS „Nematerialusis turtas“</t>
  </si>
  <si>
    <t>(Informacijos apie nematerialiojo turto balansinės vertės pasikeitimą per ataskaitinį laikotarpį pateikimo aukštesniojo ir žemesniojo lygių finansinių ataskaitų aiškinamajame rašte forma)</t>
  </si>
  <si>
    <t>NEMATERIALIOJO TURTO BALANSINĖS VERTĖS PASIKEITIMAS PER ATASKAITINĮ LAIKOTARPĮ*</t>
  </si>
  <si>
    <t>Nebaigti projektai ir išankstiniai apmokėjimai</t>
  </si>
  <si>
    <t>Patentai, autorių ir kitos teisės</t>
  </si>
  <si>
    <t>Nematerialiosios vertybės</t>
  </si>
  <si>
    <t>Nebaigti projektai</t>
  </si>
  <si>
    <t>Įsigijimo ar pasigaminimo savikaina ataskaitinio laikotarpio pradžioje</t>
  </si>
  <si>
    <t>Įsigijimai per ataskaitinį laikotarpį</t>
  </si>
  <si>
    <t>pirkto nematerialaus turto įsigijimo savikaina</t>
  </si>
  <si>
    <t>neatlygintinai gauto nematerialaus turto įsigijimo savikaina</t>
  </si>
  <si>
    <t>nematerialusis turtas, įsigytas pagal finansinės nuomos  (lizingo) sutartis</t>
  </si>
  <si>
    <t>Parduoto, perduoto ir  nurašyto nematerialiojo turto suma per ataskaitinį laikotarpį</t>
  </si>
  <si>
    <t>parduoto</t>
  </si>
  <si>
    <t>perduoto</t>
  </si>
  <si>
    <t>nurašyto</t>
  </si>
  <si>
    <t>Įsigijimo ar pasigaminimo savikaina ataskaitinio laikotarpio pabaigoje (1+2-3+/-4+/-5)</t>
  </si>
  <si>
    <t>Iš jos: nematerialiojo turto, kuris yra visiškai amortizuotas, tačiau vis dar naudojamas viešojo sektoriaus subjekto veikloje, įsigijimo</t>
  </si>
  <si>
    <t>Sukaupta amortizacijos suma ataskaitinio laikotarpio pradžioje</t>
  </si>
  <si>
    <t>Neatlygintinai gauto nematerialiojo turto sukaupta amortizacijos suma</t>
  </si>
  <si>
    <t xml:space="preserve"> Apskaičiuota amortizacijos suma per ataskaitinį laikotarpį</t>
  </si>
  <si>
    <t>Sukaupta  parduoto,  perduoto ir nurašyto turto amortizacijos suma</t>
  </si>
  <si>
    <t>Sukaupta amortizacijos suma ataskaitinio laikotarpio pabaigoje (7+8+9-10+/-11+/-12)</t>
  </si>
  <si>
    <t>Neatlygintinai gauto nematerialiojo turto sukaupta nuvertėjimo suma</t>
  </si>
  <si>
    <t>Sukaupta parduoto, perduoto ir nurašyto nematerialiojo turto nuvertėjimo suma</t>
  </si>
  <si>
    <t>18.3.</t>
  </si>
  <si>
    <t>Nuvertėjimo suma ataskaitinio laikotarpio pabaigoje (14+15+16-17-18+/-19+/-20)</t>
  </si>
  <si>
    <t>Nematerialiojo turto likutinė vertė ataskaitinio laikotarpio pabaigoje (6-13-21)</t>
  </si>
  <si>
    <t>Nematerialiojo turto likutinė vertė  laikotarpio pradžioje (1-7-14)</t>
  </si>
  <si>
    <t>Per ataskaitinį laikotarpį apskaičiuotos sąnaudos už teisę naudotis programine įranga ir licensijomis</t>
  </si>
  <si>
    <t>Per ataskaitinį laikotarpį apskaičiuotos sąnaudos nematerialiųjų vertybių tvarkymui ir apsaugai</t>
  </si>
  <si>
    <t>1. X pažymėti ataskaitos laukai nepildomi.</t>
  </si>
  <si>
    <t>2. Ataskaitos 5, 12, 20 eilutėse nurodyti pokyčiai turi būti paaiškinti aiškinamajame rašte.</t>
  </si>
  <si>
    <t>3. Ataskaitos 8 ir 15 eilutėse nurodoma kito subjekto sukaupta nematerialiojo turto amortizacijos arba nuvertėjimo suma iki perdavimo.</t>
  </si>
  <si>
    <t>4. Ataskaitos 10 stulpelis "Prestižas" pildomas tik konsoliduotosiose finansinėse ataskaitose.</t>
  </si>
  <si>
    <t>PRIEDAS NR.3</t>
  </si>
  <si>
    <t>                                                                                                                6-ojo VSAFAS „Finansinių ataskaitų aiškinamasis raštas“</t>
  </si>
  <si>
    <t xml:space="preserve">                                                                                                                6 priedas               </t>
  </si>
  <si>
    <t>(Informacijos apie išankstinius apmokėjimus pateikimo žemesniojo ir aukštesniojo lygių finansinių ataskaitų aiškinamajame rašte forma)</t>
  </si>
  <si>
    <t>INFORMACIJA APIE IŠANKSTINIUS APMOKĖJIMUS</t>
  </si>
  <si>
    <t>Straipsnio pavadinimas</t>
  </si>
  <si>
    <t>Išankstinių apmokėjimų įsigijimo savikaina</t>
  </si>
  <si>
    <t>1.1.</t>
  </si>
  <si>
    <t>Išankstiniai apmokėjimai tiekėjams</t>
  </si>
  <si>
    <t>1.2.</t>
  </si>
  <si>
    <t>Išankstiniai apmokėjimai viešojo sektoriaus subjektams pavedimams vykdyti</t>
  </si>
  <si>
    <t>Išankstiniai mokesčių mokėjimai</t>
  </si>
  <si>
    <t>1.4.</t>
  </si>
  <si>
    <t>Išankstiniai mokėjimai Europos Sąjungai</t>
  </si>
  <si>
    <t>1.5.</t>
  </si>
  <si>
    <t>Išankstiniai apmokėjimai darbuotojams</t>
  </si>
  <si>
    <t>1.6.</t>
  </si>
  <si>
    <t>Kiti išanktiniai apmokėjimai</t>
  </si>
  <si>
    <t>1.7.</t>
  </si>
  <si>
    <t>Ateinančių laikotarpių sąnaudos ne viešojo sektoriaus subjektų pavedimams vykdyti</t>
  </si>
  <si>
    <t>1.8.</t>
  </si>
  <si>
    <t>Kitos ateinančių laikotarpių sąnaudos</t>
  </si>
  <si>
    <t>Išankstinių apmokėjimų nuvertėjimas</t>
  </si>
  <si>
    <t>Išankstinių apmokėjimų balansinė vertė (1-2)</t>
  </si>
  <si>
    <t>_____________________________</t>
  </si>
  <si>
    <t>PRIEDAS NR.4</t>
  </si>
  <si>
    <t>17-ojo VSAFAS „Finansinis turtas ir finansiniai įsipareigojimai“</t>
  </si>
  <si>
    <t>8 priedas</t>
  </si>
  <si>
    <t>(Informacijos apie pinigus ir pinigų ekvivalentus pateikimo žemesniojo lygio finansinių ataskaitų aiškinamajame rašte forma)</t>
  </si>
  <si>
    <t>INFORMACIJA APIE PINIGUS IR PINIGŲ EKVIVALENTUS</t>
  </si>
  <si>
    <t>iš viso</t>
  </si>
  <si>
    <t>biudžeto asignavimai</t>
  </si>
  <si>
    <t>Pinigai iš valstybės biudžeto (įskaitant Europos Sąjungos finansinę paramą) (1.1+1.2+1.3+1.4–1.5+1.6)</t>
  </si>
  <si>
    <t>Pinigai bankų sąskaitose</t>
  </si>
  <si>
    <t>Pinigai kasoje </t>
  </si>
  <si>
    <t>Pinigai kelyje </t>
  </si>
  <si>
    <t>Pinigai įšaldytose sąskaitose</t>
  </si>
  <si>
    <t>Pinigų įšaldytose sąskaitose nuvertėjimas</t>
  </si>
  <si>
    <t>Pinigų ekvivalentai</t>
  </si>
  <si>
    <t>Pinigai iš savivaldybės biudžeto (2.1+2.2+2.3+2.4–2.5+2.6)</t>
  </si>
  <si>
    <t>2.1. </t>
  </si>
  <si>
    <t>Pinigai bankų sąskaitose </t>
  </si>
  <si>
    <t>2.2. </t>
  </si>
  <si>
    <t>2.3. </t>
  </si>
  <si>
    <t>2.4. </t>
  </si>
  <si>
    <t>2.5.</t>
  </si>
  <si>
    <t>2.6.</t>
  </si>
  <si>
    <t>3. </t>
  </si>
  <si>
    <t>Pinigai ir pinigų ekvivalentai iš kitų šaltinių (3.1+3.2+3.3+3.4–3.5+3.6+3.7)</t>
  </si>
  <si>
    <t>3.1. </t>
  </si>
  <si>
    <t>3.2. </t>
  </si>
  <si>
    <t>3.3. </t>
  </si>
  <si>
    <t>3.4. </t>
  </si>
  <si>
    <t>3.5.</t>
  </si>
  <si>
    <t>3.6. </t>
  </si>
  <si>
    <t>Indėliai, kurių terminas neviršija trijų mėnesių </t>
  </si>
  <si>
    <t>3.7. </t>
  </si>
  <si>
    <t>Kiti pinigų ekvivalentai </t>
  </si>
  <si>
    <t>Iš viso pinigų ir pinigų ekvivalentų (1+2+3)</t>
  </si>
  <si>
    <t>5. </t>
  </si>
  <si>
    <t>Iš jų išteklių fondų lėšos </t>
  </si>
  <si>
    <t>PRIEDAS NR. 5</t>
  </si>
  <si>
    <t>12 priedas</t>
  </si>
  <si>
    <t>(Informacijos apie kai kurias trumpalaikes mokėtinas sumas pateikimo žemesniojo ir aukštesniojo lygių finansinių ataskaitų aiškinamajame rašte forma)</t>
  </si>
  <si>
    <t>INFORMACIJA APIE KAI KURIAS TRUMPALAIKES MOKĖTINAS SUMAS</t>
  </si>
  <si>
    <t>tarp jų viešojo sektoriaus subjektams</t>
  </si>
  <si>
    <t>tarp jų kontroliuojamiems ir asocijuotiesiems ne viešojo sektoriaus subjektams</t>
  </si>
  <si>
    <t xml:space="preserve">2. </t>
  </si>
  <si>
    <r>
      <t xml:space="preserve"> </t>
    </r>
    <r>
      <rPr>
        <b/>
        <sz val="11"/>
        <rFont val="Times New Roman"/>
        <family val="1"/>
        <charset val="186"/>
      </rPr>
      <t>4.1.</t>
    </r>
  </si>
  <si>
    <t>Sukauptos finansavimo sąnaudos</t>
  </si>
  <si>
    <r>
      <t xml:space="preserve"> </t>
    </r>
    <r>
      <rPr>
        <b/>
        <sz val="11"/>
        <rFont val="Times New Roman"/>
        <family val="1"/>
        <charset val="186"/>
      </rPr>
      <t>4.2.</t>
    </r>
  </si>
  <si>
    <t>Sukauptos atostoginių sąnaudos</t>
  </si>
  <si>
    <t>4.3.</t>
  </si>
  <si>
    <t>Kitos sukauptos sąnaudos</t>
  </si>
  <si>
    <t xml:space="preserve">4.4. </t>
  </si>
  <si>
    <t>Kitos sukauptos mokėtinos sumos</t>
  </si>
  <si>
    <t>5.1.</t>
  </si>
  <si>
    <t>Mokėtini veiklos mokesčiai</t>
  </si>
  <si>
    <t>5.2.</t>
  </si>
  <si>
    <t>Gauti išankstiniai apmokėjimai</t>
  </si>
  <si>
    <t xml:space="preserve">5.3. </t>
  </si>
  <si>
    <t>Kitos mokėtinos sumos</t>
  </si>
  <si>
    <t>Kai kurių trumpalaikių mokėtinų sumų balansinė vertė (1+2+3+4+5)</t>
  </si>
  <si>
    <t>______________________________</t>
  </si>
  <si>
    <t>PRIEDAS NR.6</t>
  </si>
  <si>
    <t xml:space="preserve">                         8-ojo VSAFAS „Atsargos“</t>
  </si>
  <si>
    <t xml:space="preserve">                         1 priedas</t>
  </si>
  <si>
    <t>(Informacijos apie balansinę atsargų vertę pateikimo žemesniojo lygio finansinių ataskaitų aiškinamajame rašte forma)</t>
  </si>
  <si>
    <t>ATSARGŲ VERTĖS PASIKEITIMAS PER ATASKAITINĮ LAIKOTARPĮ*</t>
  </si>
  <si>
    <t>Pagaminta produkcija ir atsargos, skirtos parduoti</t>
  </si>
  <si>
    <t xml:space="preserve">nebaigta gaminti produkcija </t>
  </si>
  <si>
    <t>nebaigtos vykdyti sutartys</t>
  </si>
  <si>
    <t>pagaminta produkcija</t>
  </si>
  <si>
    <t>atsargos, skirtos parduoti</t>
  </si>
  <si>
    <t>Atsargų įsigijimo vertė ataskaitinio laikotarpio pradžioje</t>
  </si>
  <si>
    <r>
      <t>Įsigyta atsargų per ataskaitinį laikotarpį:</t>
    </r>
    <r>
      <rPr>
        <sz val="9"/>
        <rFont val="Times New (W1)"/>
        <family val="1"/>
      </rPr>
      <t xml:space="preserve"> </t>
    </r>
    <r>
      <rPr>
        <sz val="9"/>
        <rFont val="Times New (W1)"/>
        <charset val="186"/>
      </rPr>
      <t>(2.1+2.2)</t>
    </r>
  </si>
  <si>
    <t>įsigyto turto įsigijimo savikaina</t>
  </si>
  <si>
    <t>nemokamai gautų atsargų įsigijimo savikaina</t>
  </si>
  <si>
    <t>Atsargų sumažėjimas per ataskaitinį laikotarpį  (3.1+3.2+3.3+3.4)</t>
  </si>
  <si>
    <t>Parduota</t>
  </si>
  <si>
    <t>Perleista (paskirstyta)</t>
  </si>
  <si>
    <t>Sunaudota veikloje</t>
  </si>
  <si>
    <t>3.4.</t>
  </si>
  <si>
    <t>Kiti nurašymai</t>
  </si>
  <si>
    <t>Atsargų įsigijimo vertė ataskaitinio laikotarpio pabaigoje (1+2-3+/-4)</t>
  </si>
  <si>
    <t>Atsargų nuvertėjimas ataskaitinio laikotarpio pradžioje</t>
  </si>
  <si>
    <t>Nemokamai arba už simbolinį atlygį gautų atsargų sukaupta nuvertėjimo suma (iki perdavimo)</t>
  </si>
  <si>
    <r>
      <t>Atsargų nuvertėjimas</t>
    </r>
    <r>
      <rPr>
        <b/>
        <sz val="9"/>
        <rFont val="Times New Roman"/>
        <family val="1"/>
        <charset val="186"/>
      </rPr>
      <t xml:space="preserve"> </t>
    </r>
    <r>
      <rPr>
        <sz val="9"/>
        <rFont val="Times New Roman"/>
        <family val="1"/>
        <charset val="186"/>
      </rPr>
      <t xml:space="preserve">per ataskaitinį laikotarpį </t>
    </r>
  </si>
  <si>
    <r>
      <t>Atsargų nuvertėjimo</t>
    </r>
    <r>
      <rPr>
        <b/>
        <sz val="9"/>
        <rFont val="Times New Roman"/>
        <family val="1"/>
        <charset val="186"/>
      </rPr>
      <t xml:space="preserve"> </t>
    </r>
    <r>
      <rPr>
        <sz val="9"/>
        <rFont val="Times New Roman"/>
        <family val="1"/>
        <charset val="186"/>
      </rPr>
      <t>atkūrimo per ataskaitinį laikotarpį suma</t>
    </r>
  </si>
  <si>
    <t>Per ataskaitinį laikotarpį parduotų, perleistų (paskirstytų), sunaudotų ir nurašytų atsargų nuvertėjimas (10.1+10.2+10.3+10.4)</t>
  </si>
  <si>
    <t>10.4.</t>
  </si>
  <si>
    <t>Nuvertėjimo pergrupavimai (+/-)</t>
  </si>
  <si>
    <r>
      <t xml:space="preserve">Atsargų nuvertėjimas ataskaitinio laikotarpio pabaigoje </t>
    </r>
    <r>
      <rPr>
        <b/>
        <sz val="9"/>
        <rFont val="Times New Roman"/>
        <family val="1"/>
        <charset val="186"/>
      </rPr>
      <t>(6+7+8-9-10+/-11)</t>
    </r>
  </si>
  <si>
    <r>
      <t>Atsargų balansinė vertė ataskaitinio laikotarpio pabaigoje (5-</t>
    </r>
    <r>
      <rPr>
        <b/>
        <sz val="9"/>
        <rFont val="Times New Roman"/>
        <family val="1"/>
        <charset val="186"/>
      </rPr>
      <t>12)</t>
    </r>
  </si>
  <si>
    <t>Atsargų balansinė vertė ataskaitinio laikotarpio pradžioje (1-6)</t>
  </si>
  <si>
    <t>_______________________________</t>
  </si>
  <si>
    <t>*Reikšmingos sumos turi būti detalizuojamos aiškinamojo rašto tekste.</t>
  </si>
  <si>
    <t>PRIEDAS NR.7</t>
  </si>
  <si>
    <t xml:space="preserve">                                     20-ojo VSAFAS „Finansavimo sumos“</t>
  </si>
  <si>
    <t xml:space="preserve">                                      4 priedas</t>
  </si>
  <si>
    <t>(Informacijos apie finansavimo sumas pagal šaltinį, tikslinę paskirtį ir jų pokyčius per ataskaitinį laikotarpį pateikimo žemesniojo lygio</t>
  </si>
  <si>
    <r>
      <t>finansinių ataskaitų aiškinamajame rašte</t>
    </r>
    <r>
      <rPr>
        <b/>
        <sz val="11"/>
        <rFont val="Times New Roman"/>
        <family val="1"/>
        <charset val="186"/>
      </rPr>
      <t xml:space="preserve"> forma)</t>
    </r>
  </si>
  <si>
    <t>FINANSAVIMO SUMOS PAGAL ŠALTINĮ, TIKSLINĘ PASKIRTĮ IR JŲ POKYČIAI PER ATASKAITINĮ LAIKOTARPĮ</t>
  </si>
  <si>
    <t>Finansavimo sumos</t>
  </si>
  <si>
    <t>Finansavimo sumų likutis ataskaitinio laikotarpio pradžioje</t>
  </si>
  <si>
    <t>Per ataskaitinį laikotarpį</t>
  </si>
  <si>
    <t>Finansavimo sumų likutis ataskaitinio laikotarpio pabaigoje</t>
  </si>
  <si>
    <r>
      <t xml:space="preserve"> Finansavimo sumos (gautos), išskyrus neatlygintinai gautą turtą</t>
    </r>
    <r>
      <rPr>
        <b/>
        <strike/>
        <sz val="11"/>
        <rFont val="Times New Roman"/>
        <family val="1"/>
        <charset val="186"/>
      </rPr>
      <t xml:space="preserve"> </t>
    </r>
  </si>
  <si>
    <r>
      <t>Finansavimo sumų pergrupavimas</t>
    </r>
    <r>
      <rPr>
        <b/>
        <vertAlign val="superscript"/>
        <sz val="11"/>
        <rFont val="Times New Roman"/>
        <family val="1"/>
        <charset val="186"/>
      </rPr>
      <t>*</t>
    </r>
    <r>
      <rPr>
        <b/>
        <sz val="11"/>
        <rFont val="Times New Roman"/>
        <family val="1"/>
        <charset val="186"/>
      </rPr>
      <t xml:space="preserve"> </t>
    </r>
  </si>
  <si>
    <r>
      <t xml:space="preserve">Neatlygintinai </t>
    </r>
    <r>
      <rPr>
        <b/>
        <sz val="11"/>
        <rFont val="Times New Roman"/>
        <family val="1"/>
        <charset val="186"/>
      </rPr>
      <t>gautas turtas</t>
    </r>
  </si>
  <si>
    <t>Perduota kitiems viešojo sektoriaus subjektams</t>
  </si>
  <si>
    <r>
      <t>Finansavimo sumų sumažėjimas dėl turto</t>
    </r>
    <r>
      <rPr>
        <b/>
        <sz val="11"/>
        <rFont val="Times New Roman"/>
        <family val="1"/>
        <charset val="186"/>
      </rPr>
      <t xml:space="preserve"> pardavimo</t>
    </r>
  </si>
  <si>
    <t>Finansavimo sumų sumažėjimas dėl jų panaudojimo savo veiklai</t>
  </si>
  <si>
    <t>Finansavimo sumų sumažėjimas dėl jų perdavimo ne viešojo sektoriaus subjektams</t>
  </si>
  <si>
    <t>Finansavimo sumos (grąžintos)</t>
  </si>
  <si>
    <t xml:space="preserve"> Finansavimo sumų (gautinų) pasikeitimas</t>
  </si>
  <si>
    <t>Iš valstybės biudžeto (išskyrus valstybės biudžeto asignavimų dalį, gautą  iš Europos Sąjungos, užsienio valstybių ir tarptautinių organizacijų):</t>
  </si>
  <si>
    <t>nepiniginiam turtui įsigyti</t>
  </si>
  <si>
    <t>kitoms išlaidoms kompensuoti</t>
  </si>
  <si>
    <t>Iš savivaldybės biudžeto (išskyrus  savivaldybės biudžeto asignavimų  dalį, gautą  iš Europos Sąjungos, užsienio valstybių ir tarptautinių organizacijų):</t>
  </si>
  <si>
    <r>
      <t>2.1</t>
    </r>
    <r>
      <rPr>
        <sz val="11"/>
        <rFont val="Times New Roman"/>
        <family val="1"/>
        <charset val="186"/>
      </rPr>
      <t>.</t>
    </r>
  </si>
  <si>
    <r>
      <t>2.</t>
    </r>
    <r>
      <rPr>
        <sz val="11"/>
        <rFont val="Times New Roman"/>
        <family val="1"/>
        <charset val="186"/>
      </rPr>
      <t>2.</t>
    </r>
  </si>
  <si>
    <t>Iš Europos Sąjungos, užsienio valstybių ir tarptautinių organizacijų (finansavimo sumų dalis, kuri gaunama iš Europos Sąjungos, neįskaitant finansvimo sumų iš valstybės ar savivaldybės biudžetų ES  projektams finansuoti):</t>
  </si>
  <si>
    <r>
      <t>3.</t>
    </r>
    <r>
      <rPr>
        <sz val="11"/>
        <rFont val="Times New Roman"/>
        <family val="1"/>
        <charset val="186"/>
      </rPr>
      <t>2.</t>
    </r>
  </si>
  <si>
    <t>Iš kitų šaltinių:</t>
  </si>
  <si>
    <t>4.1.</t>
  </si>
  <si>
    <t>4.2.</t>
  </si>
  <si>
    <t>Iš viso finansavimo sumų</t>
  </si>
  <si>
    <t>* Šioje skiltyje rodomas finansavimo sumų pergrupavimas, praėjusio ataskaitinio laikotarpio klaidų taisymas ir valiutos kurso įtaka pinigų likučiams, susijusiems su finansavimo sumomis</t>
  </si>
  <si>
    <t>___________________________________________________________________________</t>
  </si>
  <si>
    <t>PRIEDAS NR.8</t>
  </si>
  <si>
    <t>20-ojo VSAFAS „Finansavimo sumos“</t>
  </si>
  <si>
    <t>5 priedas</t>
  </si>
  <si>
    <t>Informacijos apie finansavimo sumas pagal šaltinį, tikslinę paskirtį ir jų pokyčius per ataskaitinį laikotarpį pateikimo žemesniojo lygio</t>
  </si>
  <si>
    <t>finansinių ataskaitų aiškinamajame rašte forma)</t>
  </si>
  <si>
    <t>FINANSAVIMO SUMŲ LIKUČIAI</t>
  </si>
  <si>
    <t>Finansavimo šaltinis</t>
  </si>
  <si>
    <t>Ataskaitinio laikotarpio pradžioje</t>
  </si>
  <si>
    <t>Ataskaitinio laikotarpio pabaigoje</t>
  </si>
  <si>
    <t>Finansavimo sumos (gautinos)</t>
  </si>
  <si>
    <t>Finansavimo sumos (gautos)</t>
  </si>
  <si>
    <t xml:space="preserve"> Finansavimo sumos (gautinos)</t>
  </si>
  <si>
    <t xml:space="preserve"> Finansavimo sumos (gautos)</t>
  </si>
  <si>
    <t>5=3+4</t>
  </si>
  <si>
    <t>8=6+7</t>
  </si>
  <si>
    <t>Iš valstybės biudžeto  (išskyrus valstybės biudžeto asignavimų dalį, gautą iš Europos Sąjungos, užsienio valstybių ir tarptautinių organizacijų)</t>
  </si>
  <si>
    <t>Iš savivaldybės biudžeto (išskyrus savivaldybės biudžeto asignavimų dalį, gautą  iš Europos Sąjungos, užsienio valstybių ir tarptautinių organizacijų)</t>
  </si>
  <si>
    <t>Iš Europos Sąjungos, užsienio valstybių ir tarptautinių organizacijų  (finansavimo sumų dalis, kuri gaunama iš Europos Sąjungos, neįskaitant finansvimo sumų iš valstybės ar savivaldybės biudžetų ES  projektams finansuoti)</t>
  </si>
  <si>
    <t>PRIEDAS NR. 9</t>
  </si>
  <si>
    <t xml:space="preserve">                                   18-ojo VSAFAS „Atidėjiniai, neapibrėžtieji įsipareigojimai, neapibrėžtasis</t>
  </si>
  <si>
    <t xml:space="preserve">                                   turtas ir poataskaitiniai įvykiai“</t>
  </si>
  <si>
    <t xml:space="preserve">                                   3 priedas</t>
  </si>
  <si>
    <r>
      <t>(Informacijos apie atidėjinių paskirtį pateikimo aukštesniojo ir žemesniojo lygių finansinių ataskaitų aiškinamajame rašte</t>
    </r>
    <r>
      <rPr>
        <b/>
        <sz val="11"/>
        <rFont val="Times New Roman"/>
        <family val="1"/>
        <charset val="186"/>
      </rPr>
      <t xml:space="preserve"> formos pavyzdys)</t>
    </r>
  </si>
  <si>
    <t>ATIDĖJINIAI PAGAL JŲ PASKIRTĮ</t>
  </si>
  <si>
    <t>Atidėjinių paskirtis</t>
  </si>
  <si>
    <t>Atidėjinių vertė ataskaitinio laikotarpio pradžioje</t>
  </si>
  <si>
    <t>Atidėjinių vertės padidėjimas, išskyrus padidėjimą dėl diskontavimo</t>
  </si>
  <si>
    <t>Atidėjinių vertės pasikeitimas dėl diskontavimo</t>
  </si>
  <si>
    <t>Panaudota atidėjinių suma</t>
  </si>
  <si>
    <t>Panaikinta atidėjinių suma</t>
  </si>
  <si>
    <t>Atidėjinių vertė ataskaitinio laikotarpio pabaigoje</t>
  </si>
  <si>
    <t>Kompensacijos darbuotojams</t>
  </si>
  <si>
    <t>Žalos atlyginimas</t>
  </si>
  <si>
    <t>Aplinkos tvarkymas</t>
  </si>
  <si>
    <t>Turto likvidavimas</t>
  </si>
  <si>
    <t>Restruktūrizavimas / veiklos nutraukimas</t>
  </si>
  <si>
    <t>Garantijų įsipareigojimai</t>
  </si>
  <si>
    <t>Baudos</t>
  </si>
  <si>
    <t>Kompensacijų už valstybės išperkamą nekilnojamąjį turtą bei LR religinių bendrijų teisės į išlikusį nekilnojamąjį turtą atkūrimui</t>
  </si>
  <si>
    <t>Lengvatinių paskolų gyvenamiesiems namams, butams statyti arba pirkti teikimo iš bankų kredito išteklių piliečiams, turintiems teisę į valstybės paramą, rinkos palūkanoms arba jų daliai padengti</t>
  </si>
  <si>
    <t>Santaupoms atkurti</t>
  </si>
  <si>
    <t xml:space="preserve">Kita* </t>
  </si>
  <si>
    <t>Iš viso atidėjinių</t>
  </si>
  <si>
    <t>*  Reikšmingos sumos detalizuojamos aiškinamojo rašto tekste.</t>
  </si>
  <si>
    <t>____________________</t>
  </si>
  <si>
    <t>PRIEDAS NR. 10</t>
  </si>
  <si>
    <t xml:space="preserve">                                                                    18-ojo VSAFAS „Atidėjiniai, neapibrėžtieji įsipareigojimai,</t>
  </si>
  <si>
    <t xml:space="preserve">                                                                    neapibrėžtasis turtas ir poataskaitiniai įvykiai“</t>
  </si>
  <si>
    <t xml:space="preserve">                                                                    4 priedas</t>
  </si>
  <si>
    <r>
      <t>(Informacijos apie atidėjinių panaudojimo laiką pateikimo aukštesniojo ir žemesniojo</t>
    </r>
    <r>
      <rPr>
        <b/>
        <sz val="11"/>
        <rFont val="Times New Roman"/>
        <family val="1"/>
        <charset val="186"/>
      </rPr>
      <t xml:space="preserve"> lygių finansinių ataskaitų aiškinamajame rašte formos pavyzdys)</t>
    </r>
  </si>
  <si>
    <t>ATIDĖJINIAI PAGAL JŲ PANAUDOJIMO LAIKĄ</t>
  </si>
  <si>
    <t>Eil.Nr.</t>
  </si>
  <si>
    <t>Atidėjinių panaudojimo laikas</t>
  </si>
  <si>
    <t>Įsigijimo savikaina  (nediskontuota)</t>
  </si>
  <si>
    <t>Diskontuota vertė</t>
  </si>
  <si>
    <t>Per vienus metus</t>
  </si>
  <si>
    <t xml:space="preserve">  Trumpalaikiai atidėjiniai</t>
  </si>
  <si>
    <t xml:space="preserve">  Ilgalaikių atidėjinių einamųjų       metų dalis</t>
  </si>
  <si>
    <t>Nuo vienų iki penkerių  metų</t>
  </si>
  <si>
    <t>Po penkerių  metų</t>
  </si>
  <si>
    <t>Atidėjinių suma, iš viso</t>
  </si>
  <si>
    <t>PRIEDAS NR. 11</t>
  </si>
  <si>
    <t xml:space="preserve">   25-ojo VSAFAS „Segmentai“</t>
  </si>
  <si>
    <t xml:space="preserve">   priedas</t>
  </si>
  <si>
    <t>(Informacijos pagal veiklos segmentus pateikimo aukštesniojo ir žemesniojo lygių finansinių ataskaitų aiškinamajame rašte formos pavyzdys)</t>
  </si>
  <si>
    <t xml:space="preserve">2025 M. INFORMACIJA PAGAL VEIKLOS SEGMENTUS </t>
  </si>
  <si>
    <t>Eil. nr.</t>
  </si>
  <si>
    <t>Finansinių atsaskaitų straipsniai</t>
  </si>
  <si>
    <t>Segmentai</t>
  </si>
  <si>
    <t>Iš  viso</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</si>
  <si>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</si>
  <si>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</si>
  <si>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</si>
  <si>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</si>
  <si>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</si>
  <si>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</si>
  <si>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</si>
  <si>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</si>
  <si>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</si>
  <si>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</si>
  <si>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Paprastojo remonto ir eksploatavimo</t>
  </si>
  <si>
    <t>Nuvertėjimo ir nurašytų sumų</t>
  </si>
  <si>
    <t>1.9.</t>
  </si>
  <si>
    <t>Sunaudotų ir parduotų atsargų savikaina</t>
  </si>
  <si>
    <t>1.10.</t>
  </si>
  <si>
    <t>1.11.</t>
  </si>
  <si>
    <t>1.12.</t>
  </si>
  <si>
    <t>Finansavimo</t>
  </si>
  <si>
    <t>1.13.</t>
  </si>
  <si>
    <t>Kitų paslaugų</t>
  </si>
  <si>
    <t>1.14.</t>
  </si>
  <si>
    <t>Išmokos:</t>
  </si>
  <si>
    <t>3.1.1.</t>
  </si>
  <si>
    <t>3.1.2.</t>
  </si>
  <si>
    <t>3.1.3.</t>
  </si>
  <si>
    <t>3.1.4.</t>
  </si>
  <si>
    <t>3.1.5.</t>
  </si>
  <si>
    <t>3.1.6.</t>
  </si>
  <si>
    <t>3.1.7.</t>
  </si>
  <si>
    <t>3.1.8.</t>
  </si>
  <si>
    <t>3.1.9.</t>
  </si>
  <si>
    <t>3.1.10.</t>
  </si>
  <si>
    <t>3.1.11.</t>
  </si>
  <si>
    <t>Sumokėtos palūkanos</t>
  </si>
  <si>
    <t>3.1.12.</t>
  </si>
  <si>
    <t>PRIEDAS NR.12</t>
  </si>
  <si>
    <t>24-ojo VSAFAS „Su darbo santykiais susijusios išmokos“  priedas</t>
  </si>
  <si>
    <t>(Informacijos apie darbo užmokesčio ir socialinio draudimo sąnaudas pateikimo aiškinamajame rašte forma)</t>
  </si>
  <si>
    <t>INFORMACIJOS APIE DARBO UŽMOKESČIO IR SOCIALINIO DRAUDIMO SĄNAUDAS PATEIKIMAS AIŠKINAMAJAME RAŠTE</t>
  </si>
  <si>
    <t>Grupė</t>
  </si>
  <si>
    <t>Vidutinis darbuotojų skaičius*</t>
  </si>
  <si>
    <t>Darbo užmokesčio sąnaudos</t>
  </si>
  <si>
    <t>Pareiginė alga</t>
  </si>
  <si>
    <t>Priedai, priemokos, premijos</t>
  </si>
  <si>
    <r>
      <rPr>
        <b/>
        <sz val="10"/>
        <color theme="1"/>
        <rFont val="Times New Roman"/>
        <family val="1"/>
        <charset val="186"/>
      </rPr>
      <t>Darbuotojo išlaidų kompensavimas</t>
    </r>
    <r>
      <rPr>
        <b/>
        <vertAlign val="superscript"/>
        <sz val="10"/>
        <color theme="1"/>
        <rFont val="Times New Roman"/>
        <family val="1"/>
        <charset val="186"/>
      </rPr>
      <t>1</t>
    </r>
  </si>
  <si>
    <r>
      <rPr>
        <b/>
        <sz val="10"/>
        <color theme="1"/>
        <rFont val="Times New Roman"/>
        <family val="1"/>
        <charset val="186"/>
      </rPr>
      <t>Išmokos diplomatams ir jų šeimų nariams</t>
    </r>
    <r>
      <rPr>
        <b/>
        <vertAlign val="superscript"/>
        <sz val="10"/>
        <color theme="1"/>
        <rFont val="Times New Roman"/>
        <family val="1"/>
        <charset val="186"/>
      </rPr>
      <t>2</t>
    </r>
  </si>
  <si>
    <t>Kita</t>
  </si>
  <si>
    <r>
      <rPr>
        <b/>
        <sz val="10"/>
        <color theme="1"/>
        <rFont val="Times New Roman"/>
        <family val="1"/>
        <charset val="186"/>
      </rPr>
      <t>Darbuotojo išlaidų kompensavimas</t>
    </r>
    <r>
      <rPr>
        <b/>
        <vertAlign val="superscript"/>
        <sz val="10"/>
        <color theme="1"/>
        <rFont val="Times New Roman"/>
        <family val="1"/>
        <charset val="186"/>
      </rPr>
      <t>3</t>
    </r>
  </si>
  <si>
    <r>
      <rPr>
        <b/>
        <sz val="10"/>
        <color theme="1"/>
        <rFont val="Times New Roman"/>
        <family val="1"/>
        <charset val="186"/>
      </rPr>
      <t>Išmokos diplomatams ir jų šeimų nariams</t>
    </r>
    <r>
      <rPr>
        <b/>
        <vertAlign val="superscript"/>
        <sz val="10"/>
        <color theme="1"/>
        <rFont val="Times New Roman"/>
        <family val="1"/>
        <charset val="186"/>
      </rPr>
      <t>4</t>
    </r>
  </si>
  <si>
    <r>
      <rPr>
        <b/>
        <sz val="10"/>
        <color theme="1"/>
        <rFont val="Times New Roman"/>
        <family val="1"/>
        <charset val="186"/>
      </rPr>
      <t>Valstybės politikai ir valstybės pareigūnai</t>
    </r>
    <r>
      <rPr>
        <b/>
        <vertAlign val="superscript"/>
        <sz val="10"/>
        <color theme="1"/>
        <rFont val="Times New Roman"/>
        <family val="1"/>
        <charset val="186"/>
      </rPr>
      <t>5</t>
    </r>
  </si>
  <si>
    <t>Teisėjai</t>
  </si>
  <si>
    <r>
      <rPr>
        <b/>
        <sz val="10"/>
        <color theme="1"/>
        <rFont val="Times New Roman"/>
        <family val="1"/>
        <charset val="186"/>
      </rPr>
      <t>Valstybės tarnautojai</t>
    </r>
    <r>
      <rPr>
        <b/>
        <vertAlign val="superscript"/>
        <sz val="10"/>
        <color theme="1"/>
        <rFont val="Times New Roman"/>
        <family val="1"/>
        <charset val="186"/>
      </rPr>
      <t>6</t>
    </r>
  </si>
  <si>
    <t>einantys vadovaujamas pareigas</t>
  </si>
  <si>
    <t>patarėjai</t>
  </si>
  <si>
    <t>specialistai</t>
  </si>
  <si>
    <t>Kariai</t>
  </si>
  <si>
    <t>Darbuotojai, dirbantys pagal neterminuotas darbo sutartis</t>
  </si>
  <si>
    <t>kiti darbuotojai</t>
  </si>
  <si>
    <t>Kiti</t>
  </si>
  <si>
    <t>Iš viso:</t>
  </si>
  <si>
    <t>Iš jų socialinio draudimo sąnaudos</t>
  </si>
  <si>
    <t>• Apskaičiuojant vidutinį darbuotojų skaičių ekomenduojama taikyti Vidutinio metinio darbuotojų skaičiaus pagal sąrašą apskaičiavimo taisykles, patvirtintas Lietuvos Respublikos finansų ministro 2002 m. gegužės 15 d. įsakymu Nr. 134 „Dėl Vidutinio metinio darbuotojų skaičiaus pagal sąrašą apskaičiavimo taisyklių patvirtinimo</t>
  </si>
  <si>
    <r>
      <rPr>
        <vertAlign val="superscript"/>
        <sz val="9"/>
        <color rgb="FF000000"/>
        <rFont val="Times New Roman"/>
        <family val="1"/>
        <charset val="186"/>
      </rPr>
      <t>1</t>
    </r>
    <r>
      <rPr>
        <sz val="9"/>
        <color rgb="FF000000"/>
        <rFont val="Times New Roman"/>
        <family val="1"/>
        <charset val="186"/>
      </rPr>
      <t>Priskiriamos 24-ojo viešojo sektoriaus apskaitos ir finansinės atskaitomybės standarto „Su darbo santykiais susijusios išmokos“ (toliau – standartas) 22.1.4 papunktyje nurodytos išmokos.</t>
    </r>
  </si>
  <si>
    <r>
      <rPr>
        <vertAlign val="superscript"/>
        <sz val="9"/>
        <color rgb="FF000000"/>
        <rFont val="Times New Roman"/>
        <family val="1"/>
        <charset val="186"/>
      </rPr>
      <t>2</t>
    </r>
    <r>
      <rPr>
        <sz val="9"/>
        <color rgb="FF000000"/>
        <rFont val="Times New Roman"/>
        <family val="1"/>
        <charset val="186"/>
      </rPr>
      <t xml:space="preserve">Priskiriamos standarto 22.1.5 papunktyje nurodytos išmokos.  </t>
    </r>
  </si>
  <si>
    <r>
      <rPr>
        <vertAlign val="superscript"/>
        <sz val="9"/>
        <color rgb="FF000000"/>
        <rFont val="Times New Roman"/>
        <family val="1"/>
        <charset val="186"/>
      </rPr>
      <t>3</t>
    </r>
    <r>
      <rPr>
        <sz val="9"/>
        <color rgb="FF000000"/>
        <rFont val="Times New Roman"/>
        <family val="1"/>
        <charset val="186"/>
      </rPr>
      <t>Priskiriamos 24-ojo viešojo sektoriaus apskaitos ir finansinės atskaitomybės standarto „Su darbo santykiais susijusios išmokos“ (toliau – standartas) 22.1.4 papunktyje nurodytos išmokos.</t>
    </r>
  </si>
  <si>
    <r>
      <rPr>
        <vertAlign val="superscript"/>
        <sz val="9"/>
        <color rgb="FF000000"/>
        <rFont val="Times New Roman"/>
        <family val="1"/>
        <charset val="186"/>
      </rPr>
      <t>4</t>
    </r>
    <r>
      <rPr>
        <sz val="9"/>
        <color rgb="FF000000"/>
        <rFont val="Times New Roman"/>
        <family val="1"/>
        <charset val="186"/>
      </rPr>
      <t xml:space="preserve">Priskiriamos standarto 22.1.5 papunktyje nurodytos išmokos.  </t>
    </r>
  </si>
  <si>
    <r>
      <rPr>
        <vertAlign val="superscript"/>
        <sz val="9"/>
        <color rgb="FF000000"/>
        <rFont val="Times New Roman"/>
        <family val="1"/>
        <charset val="186"/>
      </rPr>
      <t>5</t>
    </r>
    <r>
      <rPr>
        <sz val="9"/>
        <color rgb="FF000000"/>
        <rFont val="Times New Roman"/>
        <family val="1"/>
        <charset val="186"/>
      </rPr>
      <t xml:space="preserve">Priskiriami asmenys, nurodyti Lietuvos Respublikos valstybės politikų ir valstybės pareigūnų darbo apmokėjimo įstatyme ir kituose valstybės pareigūnų ir valstybės politikų veiklą reglamentuojančiuose įstatymuose. </t>
    </r>
  </si>
  <si>
    <r>
      <rPr>
        <vertAlign val="superscript"/>
        <sz val="9"/>
        <color rgb="FF000000"/>
        <rFont val="Times New Roman"/>
        <family val="1"/>
        <charset val="186"/>
      </rPr>
      <t>6</t>
    </r>
    <r>
      <rPr>
        <sz val="9"/>
        <color rgb="FF000000"/>
        <rFont val="Times New Roman"/>
        <family val="1"/>
        <charset val="186"/>
      </rPr>
      <t>Priskiriami asmenys, nurodyti Lietuvos Respublikos valstybės tarnybos įstatyme ir statutinių valstybės tarnautojų veiklą reglamentuojančiuose įstatymuose.</t>
    </r>
  </si>
  <si>
    <t>PRIEDAS NR. 13</t>
  </si>
  <si>
    <t>19-ojo VSAFAS „Nuoma, finansinė nuoma (lizingas) ir kitos turto perdavimo sutartys“</t>
  </si>
  <si>
    <t>7 priedas</t>
  </si>
  <si>
    <t>(Informacijos apie būsimąsias pagrindinės nuomos įmokas, kurias numatoma sumokėti pagal pasirašytas veiklos nuomos sutartis pagal laikotarpius pateikimo žemesniojo ir aukštesniojo lygio finansinių ataskaitų aiškinamajame rašte forma)</t>
  </si>
  <si>
    <t>BŪSIMOSIOS PAGRINDINĖS NUOMOS ĮMOKOS, KURIAS NUMATOMA SUMOKĖTI PAGAL PASIRAŠYTAS VEIKLOS NUOMOS SUTARTIS, PAGAL LAIKOTARPIUS</t>
  </si>
  <si>
    <t>Laikotarpis</t>
  </si>
  <si>
    <t>Mokėtinos pagrindinės nuomos įmokos paskutinę ataskaitinio laikotarpio dieną</t>
  </si>
  <si>
    <t>Per vienerius metus</t>
  </si>
  <si>
    <t>Nuo vienerių iki penkerių metų</t>
  </si>
  <si>
    <t>Po penkerių metų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</si>
</sst>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quot;    &quot;;&quot;-&quot;#,##0.00&quot;    &quot;;&quot; -&quot;00&quot;    &quot;;&quot; &quot;@&quot; &quot;"/>
    <numFmt numFmtId="165" formatCode="###\ ###\ ###\ ##0.00"/>
    <numFmt numFmtId="166" formatCode="###\ ###\ ###\ ##0.00;\-###\ ###\ ###\ ##0.00"/>
  </numFmts>
  <fonts count="112">
    <font>
      <sz val="10"/>
      <name val="Arial"/>
      <charset val="186"/>
    </font>
    <font>
      <sz val="10"/>
      <name val="Arial"/>
      <family val="2"/>
      <charset val="186"/>
    </font>
    <font>
      <b/>
      <sz val="12"/>
      <name val="Times New Roman"/>
      <family val="1"/>
      <charset val="186"/>
    </font>
    <font>
      <sz val="10"/>
      <name val="Times New Roman"/>
      <family val="1"/>
      <charset val="186"/>
    </font>
    <font>
      <b/>
      <sz val="10"/>
      <name val="Times New Roman"/>
      <family val="1"/>
      <charset val="186"/>
    </font>
    <font>
      <sz val="9"/>
      <name val="Times New Roman"/>
      <family val="1"/>
      <charset val="186"/>
    </font>
    <font>
      <b/>
      <sz val="10"/>
      <name val="Arial"/>
      <family val="2"/>
      <charset val="186"/>
    </font>
    <font>
      <strike/>
      <sz val="10"/>
      <name val="Times New Roman"/>
      <family val="1"/>
      <charset val="186"/>
    </font>
    <font>
      <sz val="8"/>
      <name val="Arial"/>
      <family val="2"/>
      <charset val="186"/>
    </font>
    <font>
      <sz val="10"/>
      <name val="Arial"/>
      <family val="2"/>
      <charset val="186"/>
    </font>
    <font>
      <sz val="8"/>
      <name val="Arial"/>
      <family val="2"/>
      <charset val="186"/>
    </font>
    <font>
      <sz val="11"/>
      <name val="Times New Roman"/>
      <family val="1"/>
      <charset val="186"/>
    </font>
    <font>
      <sz val="10"/>
      <name val="Helv"/>
    </font>
    <font>
      <sz val="10"/>
      <name val="Arial"/>
      <family val="2"/>
      <charset val="186"/>
    </font>
    <font>
      <sz val="10"/>
      <color indexed="8"/>
      <name val="Arial"/>
      <family val="2"/>
      <charset val="186"/>
    </font>
    <font>
      <sz val="10"/>
      <color indexed="9"/>
      <name val="Arial"/>
      <family val="2"/>
      <charset val="186"/>
    </font>
    <font>
      <sz val="10"/>
      <color indexed="20"/>
      <name val="Arial"/>
      <family val="2"/>
      <charset val="186"/>
    </font>
    <font>
      <b/>
      <sz val="10"/>
      <color indexed="52"/>
      <name val="Arial"/>
      <family val="2"/>
      <charset val="186"/>
    </font>
    <font>
      <b/>
      <sz val="10"/>
      <color indexed="9"/>
      <name val="Arial"/>
      <family val="2"/>
      <charset val="186"/>
    </font>
    <font>
      <sz val="10"/>
      <color indexed="62"/>
      <name val="Arial"/>
      <family val="2"/>
      <charset val="186"/>
    </font>
    <font>
      <sz val="10"/>
      <color indexed="52"/>
      <name val="Arial"/>
      <family val="2"/>
      <charset val="186"/>
    </font>
    <font>
      <sz val="10"/>
      <color indexed="60"/>
      <name val="Arial"/>
      <family val="2"/>
      <charset val="186"/>
    </font>
    <font>
      <sz val="11"/>
      <name val="Arial"/>
      <family val="2"/>
      <charset val="186"/>
    </font>
    <font>
      <b/>
      <sz val="11"/>
      <name val="Times New Roman"/>
      <family val="1"/>
      <charset val="186"/>
    </font>
    <font>
      <strike/>
      <sz val="11"/>
      <name val="Times New Roman"/>
      <family val="1"/>
      <charset val="186"/>
    </font>
    <font>
      <b/>
      <sz val="9"/>
      <name val="Times New Roman"/>
      <family val="1"/>
      <charset val="186"/>
    </font>
    <font>
      <sz val="9"/>
      <name val="Times New (W1)"/>
      <family val="1"/>
    </font>
    <font>
      <sz val="9"/>
      <name val="Times New (W1)"/>
      <charset val="186"/>
    </font>
    <font>
      <sz val="11"/>
      <color indexed="8"/>
      <name val="Calibri"/>
      <family val="2"/>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17"/>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62"/>
      <name val="Arial"/>
      <family val="2"/>
    </font>
    <font>
      <u/>
      <sz val="10"/>
      <color indexed="12"/>
      <name val="Arial"/>
      <family val="2"/>
    </font>
    <font>
      <u/>
      <sz val="11"/>
      <color indexed="12"/>
      <name val="Calibri"/>
      <family val="2"/>
    </font>
    <font>
      <sz val="11"/>
      <color indexed="62"/>
      <name val="Calibri"/>
      <family val="2"/>
    </font>
    <font>
      <sz val="11"/>
      <color indexed="48"/>
      <name val="Calibri"/>
      <family val="2"/>
    </font>
    <font>
      <sz val="11"/>
      <color indexed="52"/>
      <name val="Calibri"/>
      <family val="2"/>
    </font>
    <font>
      <sz val="11"/>
      <color indexed="60"/>
      <name val="Calibri"/>
      <family val="2"/>
    </font>
    <font>
      <sz val="10"/>
      <color indexed="8"/>
      <name val="Arial"/>
      <family val="2"/>
    </font>
    <font>
      <sz val="8"/>
      <color indexed="8"/>
      <name val="Arial"/>
      <family val="2"/>
    </font>
    <font>
      <sz val="10"/>
      <color indexed="8"/>
      <name val="Times New Roman"/>
      <family val="1"/>
    </font>
    <font>
      <sz val="11"/>
      <color indexed="8"/>
      <name val="Calibri"/>
      <family val="2"/>
      <charset val="186"/>
    </font>
    <font>
      <sz val="8"/>
      <name val="Arial"/>
      <family val="2"/>
      <charset val="186"/>
    </font>
    <font>
      <b/>
      <sz val="11"/>
      <color indexed="63"/>
      <name val="Calibri"/>
      <family val="2"/>
    </font>
    <font>
      <sz val="8"/>
      <color indexed="62"/>
      <name val="Arial"/>
      <family val="2"/>
    </font>
    <font>
      <b/>
      <sz val="8"/>
      <color indexed="8"/>
      <name val="Arial"/>
      <family val="2"/>
    </font>
    <font>
      <sz val="19"/>
      <color indexed="8"/>
      <name val="Arial"/>
      <family val="2"/>
    </font>
    <font>
      <sz val="8"/>
      <color indexed="14"/>
      <name val="Arial"/>
      <family val="2"/>
    </font>
    <font>
      <b/>
      <sz val="18"/>
      <color indexed="62"/>
      <name val="Cambria"/>
      <family val="1"/>
    </font>
    <font>
      <sz val="12"/>
      <color indexed="8"/>
      <name val="TimesLT"/>
    </font>
    <font>
      <b/>
      <sz val="8"/>
      <color indexed="8"/>
      <name val="Book Antiqua"/>
      <family val="1"/>
    </font>
    <font>
      <sz val="11"/>
      <color indexed="14"/>
      <name val="Calibri"/>
      <family val="2"/>
    </font>
    <font>
      <b/>
      <sz val="11"/>
      <name val="Arial"/>
      <family val="2"/>
      <charset val="186"/>
    </font>
    <font>
      <b/>
      <strike/>
      <sz val="11"/>
      <name val="Times New Roman"/>
      <family val="1"/>
      <charset val="186"/>
    </font>
    <font>
      <b/>
      <vertAlign val="superscript"/>
      <sz val="11"/>
      <name val="Times New Roman"/>
      <family val="1"/>
      <charset val="186"/>
    </font>
    <font>
      <strike/>
      <sz val="10"/>
      <name val="Times New (W1)"/>
      <family val="1"/>
    </font>
    <font>
      <sz val="10"/>
      <color theme="1"/>
      <name val="Arial"/>
      <family val="2"/>
      <charset val="186"/>
    </font>
    <font>
      <b/>
      <sz val="12"/>
      <color theme="1"/>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sz val="7"/>
      <color rgb="FF757575"/>
      <name val="Helvetica"/>
      <family val="2"/>
    </font>
    <font>
      <sz val="12"/>
      <name val="Times New Roman"/>
      <family val="1"/>
      <charset val="186"/>
    </font>
    <font>
      <sz val="10"/>
      <color rgb="FF000000"/>
      <name val="Times New Roman"/>
      <family val="1"/>
      <charset val="186"/>
    </font>
    <font>
      <sz val="11"/>
      <color rgb="FF000000"/>
      <name val="Calibri"/>
      <family val="2"/>
      <scheme val="minor"/>
    </font>
    <font>
      <sz val="6"/>
      <color rgb="FF000000"/>
      <name val="Arial"/>
      <family val="2"/>
      <charset val="186"/>
    </font>
    <font>
      <b/>
      <sz val="6"/>
      <color rgb="FF000000"/>
      <name val="Arial"/>
      <family val="2"/>
      <charset val="186"/>
    </font>
    <font>
      <sz val="11"/>
      <name val="Calibri"/>
      <family val="2"/>
      <charset val="186"/>
    </font>
    <font>
      <b/>
      <sz val="10"/>
      <color rgb="FF000000"/>
      <name val="Times New Roman"/>
      <family val="1"/>
      <charset val="186"/>
    </font>
    <font>
      <b/>
      <sz val="10"/>
      <color theme="1"/>
      <name val="Times New Roman"/>
      <family val="1"/>
      <charset val="186"/>
    </font>
    <font>
      <b/>
      <vertAlign val="superscript"/>
      <sz val="10"/>
      <color theme="1"/>
      <name val="Times New Roman"/>
      <family val="1"/>
      <charset val="186"/>
    </font>
    <font>
      <sz val="10"/>
      <color theme="1"/>
      <name val="Times New Roman"/>
      <family val="1"/>
      <charset val="186"/>
    </font>
    <font>
      <sz val="9"/>
      <color rgb="FF000000"/>
      <name val="Times New Roman"/>
      <family val="1"/>
      <charset val="186"/>
    </font>
    <font>
      <vertAlign val="superscript"/>
      <sz val="9"/>
      <color rgb="FF000000"/>
      <name val="Times New Roman"/>
      <family val="1"/>
      <charset val="186"/>
    </font>
    <font>
      <sz val="10"/>
      <color rgb="FFFF0000"/>
      <name val="Arial"/>
      <family val="2"/>
      <charset val="186"/>
    </font>
    <font>
      <sz val="9"/>
      <name val="Arial"/>
      <family val="2"/>
      <charset val="186"/>
    </font>
    <font>
      <b/>
      <u/>
      <sz val="12"/>
      <name val="Times New Roman"/>
      <family val="1"/>
      <charset val="186"/>
    </font>
    <font>
      <u/>
      <sz val="10"/>
      <color theme="1"/>
      <name val="Times New Roman"/>
      <family val="1"/>
      <charset val="186"/>
    </font>
    <font>
      <i/>
      <sz val="10"/>
      <color theme="1"/>
      <name val="Times New Roman"/>
      <family val="1"/>
      <charset val="186"/>
    </font>
    <font>
      <b/>
      <u/>
      <sz val="12"/>
      <name val="TimesNewRoman,Bold"/>
      <charset val="186"/>
    </font>
    <font>
      <b/>
      <u/>
      <sz val="10"/>
      <name val="Arial"/>
      <family val="2"/>
      <charset val="186"/>
    </font>
    <font>
      <sz val="11"/>
      <name val="TimesNewRoman,Bold"/>
    </font>
    <font>
      <b/>
      <u/>
      <sz val="12"/>
      <name val="Arial"/>
      <family val="2"/>
      <charset val="186"/>
    </font>
    <font>
      <b/>
      <sz val="11"/>
      <name val="TimesNewRoman,Bold"/>
    </font>
    <font>
      <sz val="11"/>
      <name val="TimesNewRoman,Bold"/>
      <charset val="186"/>
    </font>
    <font>
      <u/>
      <sz val="11"/>
      <name val="TimesNewRoman,Bold"/>
      <charset val="186"/>
    </font>
    <font>
      <i/>
      <sz val="11"/>
      <name val="TimesNewRoman,Bold"/>
    </font>
    <font>
      <b/>
      <sz val="12"/>
      <name val="TimesNewRoman,Bold"/>
      <charset val="186"/>
    </font>
    <font>
      <sz val="12"/>
      <name val="TimesNewRoman,Bold"/>
    </font>
    <font>
      <sz val="10"/>
      <name val="TimesNewRoman,Bold"/>
    </font>
    <font>
      <u/>
      <sz val="10"/>
      <color indexed="12"/>
      <name val="Arial"/>
      <family val="2"/>
      <charset val="186"/>
    </font>
    <font>
      <sz val="12"/>
      <name val="TimesNewRoman,Bold"/>
      <charset val="186"/>
    </font>
    <font>
      <u/>
      <sz val="12"/>
      <name val="TimesNewRoman,Bold"/>
      <charset val="186"/>
    </font>
    <font>
      <i/>
      <sz val="10"/>
      <name val="Times New Roman"/>
      <family val="1"/>
      <charset val="186"/>
    </font>
    <font>
      <i/>
      <u/>
      <sz val="10"/>
      <name val="Times New Roman"/>
      <family val="1"/>
      <charset val="186"/>
    </font>
    <font>
      <b/>
      <sz val="8"/>
      <name val="Times New Roman"/>
      <family val="1"/>
      <charset val="186"/>
    </font>
    <font>
      <sz val="10"/>
      <name val="Verdana"/>
      <family val="2"/>
      <charset val="186"/>
    </font>
    <font>
      <b/>
      <sz val="10"/>
      <name val="Verdana"/>
      <family val="2"/>
      <charset val="186"/>
    </font>
    <font>
      <strike/>
      <sz val="12"/>
      <name val="Times New Roman"/>
      <family val="1"/>
      <charset val="186"/>
    </font>
    <font>
      <u/>
      <sz val="10"/>
      <name val="Times New Roman"/>
      <family val="1"/>
      <charset val="186"/>
    </font>
    <font>
      <strike/>
      <sz val="10"/>
      <color indexed="10"/>
      <name val="Times New Roman"/>
      <family val="1"/>
      <charset val="186"/>
    </font>
    <font>
      <sz val="10"/>
      <color indexed="10"/>
      <name val="Times New Roman"/>
      <family val="1"/>
      <charset val="186"/>
    </font>
    <font>
      <i/>
      <sz val="9"/>
      <name val="Times New Roman"/>
      <family val="1"/>
      <charset val="186"/>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25"/>
        <bgColor indexed="25"/>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bgColor indexed="62"/>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bgColor indexed="10"/>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36"/>
        <bgColor indexed="36"/>
      </patternFill>
    </fill>
    <fill>
      <patternFill patternType="solid">
        <fgColor indexed="27"/>
        <bgColor indexed="27"/>
      </patternFill>
    </fill>
    <fill>
      <patternFill patternType="solid">
        <fgColor indexed="54"/>
        <bgColor indexed="54"/>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51"/>
        <bgColor indexed="51"/>
      </patternFill>
    </fill>
    <fill>
      <patternFill patternType="solid">
        <fgColor indexed="53"/>
        <bgColor indexed="53"/>
      </patternFill>
    </fill>
    <fill>
      <patternFill patternType="solid">
        <fgColor indexed="22"/>
      </patternFill>
    </fill>
    <fill>
      <patternFill patternType="solid">
        <fgColor indexed="15"/>
        <bgColor indexed="15"/>
      </patternFill>
    </fill>
    <fill>
      <patternFill patternType="solid">
        <fgColor indexed="55"/>
      </patternFill>
    </fill>
    <fill>
      <patternFill patternType="solid">
        <fgColor indexed="47"/>
        <bgColor indexed="47"/>
      </patternFill>
    </fill>
    <fill>
      <patternFill patternType="solid">
        <fgColor indexed="43"/>
      </patternFill>
    </fill>
    <fill>
      <patternFill patternType="solid">
        <fgColor indexed="43"/>
        <bgColor indexed="43"/>
      </patternFill>
    </fill>
    <fill>
      <patternFill patternType="solid">
        <fgColor indexed="60"/>
      </patternFill>
    </fill>
    <fill>
      <patternFill patternType="solid">
        <fgColor indexed="26"/>
      </patternFill>
    </fill>
    <fill>
      <patternFill patternType="solid">
        <fgColor indexed="12"/>
        <bgColor indexed="12"/>
      </patternFill>
    </fill>
    <fill>
      <patternFill patternType="solid">
        <fgColor indexed="52"/>
        <bgColor indexed="52"/>
      </patternFill>
    </fill>
    <fill>
      <patternFill patternType="solid">
        <fgColor indexed="23"/>
        <bgColor indexed="23"/>
      </patternFill>
    </fill>
    <fill>
      <patternFill patternType="solid">
        <fgColor indexed="44"/>
        <bgColor indexed="44"/>
      </patternFill>
    </fill>
    <fill>
      <patternFill patternType="solid">
        <fgColor indexed="9"/>
        <bgColor indexed="9"/>
      </patternFill>
    </fill>
    <fill>
      <patternFill patternType="solid">
        <fgColor indexed="20"/>
        <bgColor indexed="20"/>
      </patternFill>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indexed="13"/>
        <bgColor indexed="64"/>
      </patternFill>
    </fill>
    <fill>
      <patternFill patternType="solid">
        <fgColor rgb="FFFFFFFF"/>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52"/>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indexed="64"/>
      </left>
      <right style="thin">
        <color indexed="64"/>
      </right>
      <top/>
      <bottom/>
      <diagonal/>
    </border>
  </borders>
  <cellStyleXfs count="108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28" fillId="17" borderId="0" applyNumberFormat="0" applyFont="0" applyBorder="0" applyAlignment="0" applyProtection="0"/>
    <xf numFmtId="0" fontId="28" fillId="17" borderId="0" applyNumberFormat="0" applyFont="0" applyBorder="0" applyAlignment="0" applyProtection="0"/>
    <xf numFmtId="0" fontId="28" fillId="17" borderId="0" applyNumberFormat="0" applyFont="0" applyBorder="0" applyAlignment="0" applyProtection="0"/>
    <xf numFmtId="0" fontId="28" fillId="17"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15" fillId="22" borderId="0" applyNumberForma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9" fillId="25"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26" borderId="0" applyNumberFormat="0" applyBorder="0" applyAlignment="0" applyProtection="0"/>
    <xf numFmtId="0" fontId="15" fillId="27" borderId="0" applyNumberFormat="0" applyBorder="0" applyAlignment="0" applyProtection="0"/>
    <xf numFmtId="0" fontId="28" fillId="28" borderId="0" applyNumberFormat="0" applyFont="0" applyBorder="0" applyAlignment="0" applyProtection="0"/>
    <xf numFmtId="0" fontId="28" fillId="28" borderId="0" applyNumberFormat="0" applyFont="0" applyBorder="0" applyAlignment="0" applyProtection="0"/>
    <xf numFmtId="0" fontId="28" fillId="28" borderId="0" applyNumberFormat="0" applyFont="0" applyBorder="0" applyAlignment="0" applyProtection="0"/>
    <xf numFmtId="0" fontId="28" fillId="28"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5" fillId="13" borderId="0" applyNumberForma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23" borderId="0" applyNumberFormat="0" applyFont="0" applyBorder="0" applyAlignment="0" applyProtection="0"/>
    <xf numFmtId="0" fontId="28" fillId="32" borderId="0" applyNumberFormat="0" applyFont="0" applyBorder="0" applyAlignment="0" applyProtection="0"/>
    <xf numFmtId="0" fontId="28" fillId="32" borderId="0" applyNumberFormat="0" applyFont="0" applyBorder="0" applyAlignment="0" applyProtection="0"/>
    <xf numFmtId="0" fontId="28" fillId="32" borderId="0" applyNumberFormat="0" applyFont="0" applyBorder="0" applyAlignment="0" applyProtection="0"/>
    <xf numFmtId="0" fontId="28" fillId="32" borderId="0" applyNumberFormat="0" applyFont="0" applyBorder="0" applyAlignment="0" applyProtection="0"/>
    <xf numFmtId="0" fontId="29" fillId="2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5" fillId="14" borderId="0" applyNumberFormat="0" applyBorder="0" applyAlignment="0" applyProtection="0"/>
    <xf numFmtId="0" fontId="28" fillId="35" borderId="0" applyNumberFormat="0" applyFont="0" applyBorder="0" applyAlignment="0" applyProtection="0"/>
    <xf numFmtId="0" fontId="28" fillId="35" borderId="0" applyNumberFormat="0" applyFont="0" applyBorder="0" applyAlignment="0" applyProtection="0"/>
    <xf numFmtId="0" fontId="28" fillId="35" borderId="0" applyNumberFormat="0" applyFont="0" applyBorder="0" applyAlignment="0" applyProtection="0"/>
    <xf numFmtId="0" fontId="28" fillId="35" borderId="0" applyNumberFormat="0" applyFont="0" applyBorder="0" applyAlignment="0" applyProtection="0"/>
    <xf numFmtId="0" fontId="28" fillId="36" borderId="0" applyNumberFormat="0" applyFont="0" applyBorder="0" applyAlignment="0" applyProtection="0"/>
    <xf numFmtId="0" fontId="28" fillId="36" borderId="0" applyNumberFormat="0" applyFont="0" applyBorder="0" applyAlignment="0" applyProtection="0"/>
    <xf numFmtId="0" fontId="28" fillId="36" borderId="0" applyNumberFormat="0" applyFont="0" applyBorder="0" applyAlignment="0" applyProtection="0"/>
    <xf numFmtId="0" fontId="28" fillId="36" borderId="0" applyNumberFormat="0" applyFon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37" borderId="0" applyNumberFormat="0" applyBorder="0" applyAlignment="0" applyProtection="0"/>
    <xf numFmtId="0" fontId="15" fillId="38" borderId="0" applyNumberFormat="0" applyBorder="0" applyAlignment="0" applyProtection="0"/>
    <xf numFmtId="0" fontId="28" fillId="39" borderId="0" applyNumberFormat="0" applyFont="0" applyBorder="0" applyAlignment="0" applyProtection="0"/>
    <xf numFmtId="0" fontId="28" fillId="39" borderId="0" applyNumberFormat="0" applyFont="0" applyBorder="0" applyAlignment="0" applyProtection="0"/>
    <xf numFmtId="0" fontId="28" fillId="39" borderId="0" applyNumberFormat="0" applyFont="0" applyBorder="0" applyAlignment="0" applyProtection="0"/>
    <xf numFmtId="0" fontId="28" fillId="39"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8" fillId="18" borderId="0" applyNumberFormat="0" applyFon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0" fillId="25" borderId="0" applyNumberFormat="0" applyBorder="0" applyAlignment="0" applyProtection="0"/>
    <xf numFmtId="0" fontId="17" fillId="42" borderId="1"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3" fillId="43" borderId="2" applyNumberFormat="0" applyAlignment="0" applyProtection="0"/>
    <xf numFmtId="0" fontId="32" fillId="18" borderId="1" applyNumberFormat="0" applyAlignment="0" applyProtection="0"/>
    <xf numFmtId="0" fontId="18" fillId="44"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3" borderId="3" applyNumberFormat="0" applyAlignment="0" applyProtection="0"/>
    <xf numFmtId="0" fontId="34" fillId="32" borderId="3" applyNumberFormat="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28" fillId="29" borderId="0" applyNumberFormat="0" applyFont="0" applyBorder="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9" fillId="7" borderId="1"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4" fillId="18" borderId="2" applyNumberFormat="0" applyAlignment="0" applyProtection="0"/>
    <xf numFmtId="0" fontId="43" fillId="45" borderId="1" applyNumberFormat="0" applyAlignment="0" applyProtection="0"/>
    <xf numFmtId="0" fontId="65" fillId="0" borderId="0"/>
    <xf numFmtId="0" fontId="20" fillId="0" borderId="7"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45" fillId="0" borderId="7" applyNumberFormat="0" applyFill="0" applyAlignment="0" applyProtection="0"/>
    <xf numFmtId="0" fontId="21" fillId="46"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46" fillId="47" borderId="0" applyNumberFormat="0" applyBorder="0" applyAlignment="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50" fillId="0" borderId="0"/>
    <xf numFmtId="0" fontId="28" fillId="0" borderId="0" applyNumberFormat="0" applyFon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Font="0" applyFill="0" applyBorder="0" applyAlignment="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Font="0" applyFill="0" applyBorder="0" applyAlignment="0" applyProtection="0"/>
    <xf numFmtId="0" fontId="47" fillId="0" borderId="0" applyNumberFormat="0" applyBorder="0" applyProtection="0"/>
    <xf numFmtId="0" fontId="28" fillId="0" borderId="0" applyNumberFormat="0" applyBorder="0" applyProtection="0"/>
    <xf numFmtId="0" fontId="48" fillId="28"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Font="0" applyFill="0" applyBorder="0" applyAlignment="0" applyProtection="0"/>
    <xf numFmtId="0" fontId="13" fillId="0" borderId="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47" fillId="0" borderId="0" applyNumberFormat="0" applyBorder="0" applyProtection="0"/>
    <xf numFmtId="0" fontId="28" fillId="0" borderId="0" applyNumberFormat="0" applyBorder="0" applyProtection="0"/>
    <xf numFmtId="0" fontId="50" fillId="0" borderId="0"/>
    <xf numFmtId="0" fontId="48" fillId="28"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47"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Font="0" applyFill="0" applyBorder="0" applyAlignment="0" applyProtection="0"/>
    <xf numFmtId="0" fontId="28" fillId="0" borderId="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Font="0" applyBorder="0" applyProtection="0"/>
    <xf numFmtId="0" fontId="28" fillId="0" borderId="0" applyNumberFormat="0" applyFon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3" fillId="0" borderId="0"/>
    <xf numFmtId="0" fontId="28" fillId="0" borderId="0" applyNumberFormat="0" applyFon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47" fillId="0" borderId="0" applyNumberFormat="0" applyBorder="0" applyProtection="0"/>
    <xf numFmtId="0" fontId="47" fillId="0"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28" fillId="0" borderId="0" applyNumberFormat="0" applyBorder="0" applyProtection="0"/>
    <xf numFmtId="0" fontId="28" fillId="0" borderId="0" applyNumberFormat="0" applyFont="0" applyBorder="0" applyProtection="0"/>
    <xf numFmtId="0" fontId="28" fillId="0" borderId="0" applyNumberFormat="0" applyBorder="0" applyProtection="0"/>
    <xf numFmtId="0" fontId="48" fillId="28" borderId="0" applyNumberFormat="0" applyBorder="0" applyProtection="0"/>
    <xf numFmtId="0" fontId="48" fillId="28"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48" fillId="28" borderId="0" applyNumberFormat="0" applyBorder="0" applyProtection="0"/>
    <xf numFmtId="0" fontId="13" fillId="0" borderId="0"/>
    <xf numFmtId="0" fontId="48" fillId="28" borderId="0" applyNumberFormat="0" applyBorder="0" applyProtection="0"/>
    <xf numFmtId="0" fontId="48" fillId="28" borderId="0" applyNumberFormat="0" applyBorder="0" applyProtection="0"/>
    <xf numFmtId="0" fontId="51" fillId="48" borderId="0"/>
    <xf numFmtId="0" fontId="48" fillId="28" borderId="0" applyNumberFormat="0" applyBorder="0" applyProtection="0"/>
    <xf numFmtId="0" fontId="48" fillId="28" borderId="0" applyNumberFormat="0" applyBorder="0" applyProtection="0"/>
    <xf numFmtId="0" fontId="28" fillId="0" borderId="0" applyNumberFormat="0" applyBorder="0" applyProtection="0"/>
    <xf numFmtId="0" fontId="28" fillId="0" borderId="0" applyNumberFormat="0" applyFont="0" applyBorder="0" applyProtection="0"/>
    <xf numFmtId="0" fontId="50" fillId="0" borderId="0"/>
    <xf numFmtId="0" fontId="28" fillId="0" borderId="0" applyNumberFormat="0" applyBorder="0" applyProtection="0"/>
    <xf numFmtId="0" fontId="48" fillId="28" borderId="0" applyNumberFormat="0" applyBorder="0" applyProtection="0"/>
    <xf numFmtId="0" fontId="48" fillId="28" borderId="0" applyNumberFormat="0" applyBorder="0" applyProtection="0"/>
    <xf numFmtId="0" fontId="28" fillId="0" borderId="0" applyNumberFormat="0" applyBorder="0" applyProtection="0"/>
    <xf numFmtId="0" fontId="28" fillId="0" borderId="0" applyNumberFormat="0" applyFont="0" applyBorder="0" applyProtection="0"/>
    <xf numFmtId="0" fontId="50" fillId="0" borderId="0"/>
    <xf numFmtId="0" fontId="28" fillId="0" borderId="0" applyNumberFormat="0" applyFont="0" applyBorder="0" applyProtection="0"/>
    <xf numFmtId="0" fontId="47" fillId="0" borderId="0" applyNumberFormat="0" applyBorder="0" applyProtection="0"/>
    <xf numFmtId="0" fontId="48" fillId="28" borderId="0" applyNumberFormat="0" applyBorder="0" applyProtection="0"/>
    <xf numFmtId="0" fontId="48" fillId="28" borderId="0" applyNumberFormat="0" applyBorder="0" applyProtection="0"/>
    <xf numFmtId="0" fontId="47" fillId="0" borderId="0" applyNumberFormat="0" applyBorder="0" applyProtection="0"/>
    <xf numFmtId="0" fontId="47" fillId="0" borderId="0" applyNumberFormat="0" applyBorder="0" applyProtection="0"/>
    <xf numFmtId="0" fontId="47" fillId="0" borderId="0" applyNumberFormat="0" applyBorder="0" applyProtection="0"/>
    <xf numFmtId="0" fontId="14" fillId="0" borderId="0"/>
    <xf numFmtId="0" fontId="47" fillId="0" borderId="0" applyNumberFormat="0" applyBorder="0" applyProtection="0"/>
    <xf numFmtId="0" fontId="48" fillId="28" borderId="0" applyNumberFormat="0" applyBorder="0" applyProtection="0"/>
    <xf numFmtId="0" fontId="48" fillId="28" borderId="0" applyNumberFormat="0" applyBorder="0" applyProtection="0"/>
    <xf numFmtId="0" fontId="47" fillId="0" borderId="0" applyNumberFormat="0" applyBorder="0" applyProtection="0"/>
    <xf numFmtId="0" fontId="28" fillId="0" borderId="0" applyNumberFormat="0" applyBorder="0" applyProtection="0"/>
    <xf numFmtId="0" fontId="48" fillId="28" borderId="0" applyNumberFormat="0" applyBorder="0" applyProtection="0"/>
    <xf numFmtId="0" fontId="48" fillId="28" borderId="0" applyNumberFormat="0" applyBorder="0" applyProtection="0"/>
    <xf numFmtId="0" fontId="28" fillId="0" borderId="0" applyNumberFormat="0" applyBorder="0" applyProtection="0"/>
    <xf numFmtId="0" fontId="28" fillId="0" borderId="0" applyNumberFormat="0" applyBorder="0" applyProtection="0"/>
    <xf numFmtId="0" fontId="28" fillId="0" borderId="0" applyNumberFormat="0" applyBorder="0" applyProtection="0"/>
    <xf numFmtId="0" fontId="50" fillId="0" borderId="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48" fillId="28" borderId="0" applyNumberFormat="0" applyBorder="0" applyProtection="0"/>
    <xf numFmtId="0" fontId="9" fillId="0" borderId="0"/>
    <xf numFmtId="0" fontId="9" fillId="0" borderId="0"/>
    <xf numFmtId="0" fontId="13" fillId="49" borderId="9" applyNumberFormat="0" applyFont="0" applyAlignment="0" applyProtection="0"/>
    <xf numFmtId="0" fontId="28" fillId="39" borderId="9"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2" applyNumberFormat="0" applyFont="0" applyAlignment="0" applyProtection="0"/>
    <xf numFmtId="0" fontId="28" fillId="39" borderId="9" applyNumberFormat="0" applyFon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52" fillId="43" borderId="10" applyNumberFormat="0" applyAlignment="0" applyProtection="0"/>
    <xf numFmtId="0" fontId="47" fillId="0" borderId="0" applyNumberFormat="0" applyBorder="0" applyProtection="0"/>
    <xf numFmtId="4" fontId="48" fillId="47" borderId="2" applyProtection="0">
      <alignment vertical="center"/>
    </xf>
    <xf numFmtId="4" fontId="48" fillId="47" borderId="2" applyProtection="0">
      <alignment vertical="center"/>
    </xf>
    <xf numFmtId="4" fontId="53" fillId="47" borderId="2" applyProtection="0">
      <alignment vertical="center"/>
    </xf>
    <xf numFmtId="4" fontId="48" fillId="47" borderId="2" applyProtection="0">
      <alignment horizontal="left" vertical="center"/>
    </xf>
    <xf numFmtId="4" fontId="48" fillId="47" borderId="2" applyProtection="0">
      <alignment horizontal="left" vertical="center"/>
    </xf>
    <xf numFmtId="0" fontId="54" fillId="47" borderId="11" applyNumberFormat="0" applyProtection="0">
      <alignment horizontal="left" vertical="top"/>
    </xf>
    <xf numFmtId="4" fontId="48" fillId="37" borderId="2" applyProtection="0">
      <alignment horizontal="left" vertical="center"/>
    </xf>
    <xf numFmtId="4" fontId="48" fillId="37" borderId="2" applyProtection="0">
      <alignment horizontal="left" vertical="center"/>
    </xf>
    <xf numFmtId="4" fontId="48" fillId="25" borderId="2" applyProtection="0">
      <alignment horizontal="right" vertical="center"/>
    </xf>
    <xf numFmtId="4" fontId="48" fillId="25" borderId="2" applyProtection="0">
      <alignment horizontal="right" vertical="center"/>
    </xf>
    <xf numFmtId="4" fontId="48" fillId="50" borderId="2" applyProtection="0">
      <alignment horizontal="right" vertical="center"/>
    </xf>
    <xf numFmtId="4" fontId="48" fillId="50" borderId="2" applyProtection="0">
      <alignment horizontal="right" vertical="center"/>
    </xf>
    <xf numFmtId="4" fontId="48" fillId="26" borderId="12" applyProtection="0">
      <alignment horizontal="right" vertical="center"/>
    </xf>
    <xf numFmtId="4" fontId="48" fillId="26" borderId="12" applyProtection="0">
      <alignment horizontal="right" vertical="center"/>
    </xf>
    <xf numFmtId="4" fontId="48" fillId="40" borderId="2" applyProtection="0">
      <alignment horizontal="right" vertical="center"/>
    </xf>
    <xf numFmtId="4" fontId="48" fillId="40" borderId="2" applyProtection="0">
      <alignment horizontal="right" vertical="center"/>
    </xf>
    <xf numFmtId="4" fontId="48" fillId="51" borderId="2" applyProtection="0">
      <alignment horizontal="right" vertical="center"/>
    </xf>
    <xf numFmtId="4" fontId="48" fillId="51" borderId="2" applyProtection="0">
      <alignment horizontal="right" vertical="center"/>
    </xf>
    <xf numFmtId="4" fontId="48" fillId="41" borderId="2" applyProtection="0">
      <alignment horizontal="right" vertical="center"/>
    </xf>
    <xf numFmtId="4" fontId="48" fillId="41" borderId="2" applyProtection="0">
      <alignment horizontal="right" vertical="center"/>
    </xf>
    <xf numFmtId="4" fontId="48" fillId="31" borderId="2" applyProtection="0">
      <alignment horizontal="right" vertical="center"/>
    </xf>
    <xf numFmtId="4" fontId="48" fillId="31" borderId="2" applyProtection="0">
      <alignment horizontal="right" vertical="center"/>
    </xf>
    <xf numFmtId="4" fontId="48" fillId="30" borderId="2" applyProtection="0">
      <alignment horizontal="right" vertical="center"/>
    </xf>
    <xf numFmtId="4" fontId="48" fillId="30" borderId="2" applyProtection="0">
      <alignment horizontal="right" vertical="center"/>
    </xf>
    <xf numFmtId="4" fontId="48" fillId="29" borderId="2" applyProtection="0">
      <alignment horizontal="right" vertical="center"/>
    </xf>
    <xf numFmtId="4" fontId="48" fillId="29" borderId="2" applyProtection="0">
      <alignment horizontal="right" vertical="center"/>
    </xf>
    <xf numFmtId="4" fontId="48" fillId="0" borderId="12" applyFill="0" applyProtection="0">
      <alignment horizontal="left" vertical="center"/>
    </xf>
    <xf numFmtId="4" fontId="48" fillId="0" borderId="12" applyFill="0" applyProtection="0">
      <alignment horizontal="left" vertical="center"/>
    </xf>
    <xf numFmtId="4" fontId="47" fillId="36" borderId="12" applyProtection="0">
      <alignment horizontal="left" vertical="center"/>
    </xf>
    <xf numFmtId="4" fontId="47" fillId="36" borderId="12" applyProtection="0">
      <alignment horizontal="left" vertical="center"/>
    </xf>
    <xf numFmtId="4" fontId="47" fillId="36" borderId="12" applyProtection="0">
      <alignment horizontal="left" vertical="center" indent="1"/>
    </xf>
    <xf numFmtId="4" fontId="47" fillId="36" borderId="12" applyProtection="0">
      <alignment horizontal="left" vertical="center" indent="1"/>
    </xf>
    <xf numFmtId="4" fontId="47" fillId="36" borderId="12" applyProtection="0">
      <alignment horizontal="left" vertical="center" indent="1"/>
    </xf>
    <xf numFmtId="4" fontId="47" fillId="36" borderId="12" applyProtection="0">
      <alignment horizontal="left" vertical="center" indent="1"/>
    </xf>
    <xf numFmtId="4" fontId="47" fillId="36" borderId="12" applyProtection="0">
      <alignment horizontal="left" vertical="center"/>
    </xf>
    <xf numFmtId="4" fontId="47" fillId="36" borderId="12" applyProtection="0">
      <alignment horizontal="left" vertical="center"/>
    </xf>
    <xf numFmtId="4" fontId="47" fillId="36" borderId="12" applyProtection="0">
      <alignment horizontal="left" vertical="center" indent="1"/>
    </xf>
    <xf numFmtId="4" fontId="47" fillId="36" borderId="12" applyProtection="0">
      <alignment horizontal="left" vertical="center" indent="1"/>
    </xf>
    <xf numFmtId="4" fontId="47" fillId="36" borderId="12" applyProtection="0">
      <alignment horizontal="left" vertical="center" indent="1"/>
    </xf>
    <xf numFmtId="4" fontId="47" fillId="36" borderId="12" applyProtection="0">
      <alignment horizontal="left" vertical="center" indent="1"/>
    </xf>
    <xf numFmtId="4" fontId="48" fillId="24" borderId="2" applyProtection="0">
      <alignment horizontal="right" vertical="center"/>
    </xf>
    <xf numFmtId="4" fontId="48" fillId="24" borderId="2" applyProtection="0">
      <alignment horizontal="right" vertical="center"/>
    </xf>
    <xf numFmtId="4" fontId="48" fillId="35" borderId="12" applyProtection="0">
      <alignment horizontal="left" vertical="center"/>
    </xf>
    <xf numFmtId="4" fontId="48" fillId="35" borderId="12" applyProtection="0">
      <alignment horizontal="left" vertical="center"/>
    </xf>
    <xf numFmtId="4" fontId="48" fillId="24" borderId="12" applyProtection="0">
      <alignment horizontal="left" vertical="center"/>
    </xf>
    <xf numFmtId="4" fontId="48" fillId="24" borderId="12" applyProtection="0">
      <alignment horizontal="left" vertical="center"/>
    </xf>
    <xf numFmtId="0" fontId="48" fillId="18" borderId="2" applyNumberFormat="0" applyProtection="0">
      <alignment horizontal="left" vertical="center"/>
    </xf>
    <xf numFmtId="0" fontId="48" fillId="18" borderId="2" applyNumberFormat="0" applyProtection="0">
      <alignment horizontal="left" vertical="center"/>
    </xf>
    <xf numFmtId="0" fontId="48" fillId="36" borderId="11" applyNumberFormat="0" applyProtection="0">
      <alignment horizontal="left" vertical="top"/>
    </xf>
    <xf numFmtId="0" fontId="48" fillId="36" borderId="11" applyNumberFormat="0" applyProtection="0">
      <alignment horizontal="left" vertical="top"/>
    </xf>
    <xf numFmtId="0" fontId="48" fillId="36" borderId="11" applyNumberFormat="0" applyProtection="0">
      <alignment horizontal="left" vertical="top"/>
    </xf>
    <xf numFmtId="0" fontId="48" fillId="52" borderId="2" applyNumberFormat="0" applyProtection="0">
      <alignment horizontal="left" vertical="center"/>
    </xf>
    <xf numFmtId="0" fontId="48" fillId="52" borderId="2" applyNumberFormat="0" applyProtection="0">
      <alignment horizontal="left" vertical="center"/>
    </xf>
    <xf numFmtId="0" fontId="48" fillId="24" borderId="11" applyNumberFormat="0" applyProtection="0">
      <alignment horizontal="left" vertical="top"/>
    </xf>
    <xf numFmtId="0" fontId="48" fillId="24" borderId="11" applyNumberFormat="0" applyProtection="0">
      <alignment horizontal="left" vertical="top"/>
    </xf>
    <xf numFmtId="0" fontId="48" fillId="24" borderId="11" applyNumberFormat="0" applyProtection="0">
      <alignment horizontal="left" vertical="top"/>
    </xf>
    <xf numFmtId="0" fontId="48" fillId="53" borderId="2" applyNumberFormat="0" applyProtection="0">
      <alignment horizontal="left" vertical="center"/>
    </xf>
    <xf numFmtId="0" fontId="48" fillId="53" borderId="2" applyNumberFormat="0" applyProtection="0">
      <alignment horizontal="left" vertical="center"/>
    </xf>
    <xf numFmtId="0" fontId="48" fillId="53" borderId="11" applyNumberFormat="0" applyProtection="0">
      <alignment horizontal="left" vertical="top"/>
    </xf>
    <xf numFmtId="0" fontId="48" fillId="53" borderId="11" applyNumberFormat="0" applyProtection="0">
      <alignment horizontal="left" vertical="top"/>
    </xf>
    <xf numFmtId="0" fontId="48" fillId="53" borderId="11" applyNumberFormat="0" applyProtection="0">
      <alignment horizontal="left" vertical="top"/>
    </xf>
    <xf numFmtId="0" fontId="48" fillId="35" borderId="2" applyNumberFormat="0" applyProtection="0">
      <alignment horizontal="left" vertical="center"/>
    </xf>
    <xf numFmtId="0" fontId="48" fillId="35" borderId="2" applyNumberFormat="0" applyProtection="0">
      <alignment horizontal="left" vertical="center"/>
    </xf>
    <xf numFmtId="0" fontId="48" fillId="35" borderId="11" applyNumberFormat="0" applyProtection="0">
      <alignment horizontal="left" vertical="top"/>
    </xf>
    <xf numFmtId="0" fontId="48" fillId="35" borderId="11" applyNumberFormat="0" applyProtection="0">
      <alignment horizontal="left" vertical="top"/>
    </xf>
    <xf numFmtId="0" fontId="48" fillId="35" borderId="11" applyNumberFormat="0" applyProtection="0">
      <alignment horizontal="left" vertical="top"/>
    </xf>
    <xf numFmtId="0" fontId="48" fillId="54" borderId="13" applyNumberFormat="0">
      <protection locked="0"/>
    </xf>
    <xf numFmtId="0" fontId="48" fillId="54" borderId="13" applyNumberFormat="0">
      <protection locked="0"/>
    </xf>
    <xf numFmtId="0" fontId="48" fillId="54" borderId="13" applyNumberFormat="0">
      <protection locked="0"/>
    </xf>
    <xf numFmtId="0" fontId="54" fillId="36" borderId="0" applyNumberFormat="0" applyBorder="0" applyProtection="0"/>
    <xf numFmtId="4" fontId="48" fillId="39" borderId="11" applyProtection="0">
      <alignment vertical="center"/>
    </xf>
    <xf numFmtId="4" fontId="53" fillId="39" borderId="12" applyProtection="0">
      <alignment vertical="center"/>
    </xf>
    <xf numFmtId="4" fontId="48" fillId="18" borderId="11" applyProtection="0">
      <alignment horizontal="left" vertical="center"/>
    </xf>
    <xf numFmtId="0" fontId="48" fillId="39" borderId="11" applyNumberFormat="0" applyProtection="0">
      <alignment horizontal="left" vertical="top"/>
    </xf>
    <xf numFmtId="4" fontId="48" fillId="0" borderId="2" applyProtection="0">
      <alignment horizontal="right" vertical="center"/>
    </xf>
    <xf numFmtId="4" fontId="48" fillId="0" borderId="2" applyProtection="0">
      <alignment horizontal="right" vertical="center"/>
    </xf>
    <xf numFmtId="4" fontId="53" fillId="54" borderId="2" applyProtection="0">
      <alignment horizontal="right" vertical="center"/>
    </xf>
    <xf numFmtId="4" fontId="48" fillId="37" borderId="2" applyProtection="0">
      <alignment horizontal="left" vertical="center"/>
    </xf>
    <xf numFmtId="4" fontId="48" fillId="37" borderId="2" applyProtection="0">
      <alignment horizontal="left" vertical="center"/>
    </xf>
    <xf numFmtId="0" fontId="48" fillId="24" borderId="11" applyNumberFormat="0" applyProtection="0">
      <alignment horizontal="left" vertical="top"/>
    </xf>
    <xf numFmtId="4" fontId="55" fillId="43" borderId="12" applyProtection="0">
      <alignment horizontal="left" vertical="center"/>
    </xf>
    <xf numFmtId="0" fontId="48" fillId="55" borderId="12" applyNumberFormat="0" applyProtection="0"/>
    <xf numFmtId="0" fontId="48" fillId="55" borderId="12" applyNumberFormat="0" applyProtection="0"/>
    <xf numFmtId="4" fontId="56" fillId="54" borderId="2" applyProtection="0">
      <alignment horizontal="right" vertical="center"/>
    </xf>
    <xf numFmtId="0" fontId="57" fillId="0" borderId="0" applyNumberFormat="0" applyFill="0" applyBorder="0" applyAlignment="0" applyProtection="0"/>
    <xf numFmtId="0" fontId="58" fillId="0" borderId="12" applyNumberFormat="0" applyProtection="0"/>
    <xf numFmtId="0" fontId="58" fillId="0" borderId="12" applyNumberFormat="0" applyProtection="0"/>
    <xf numFmtId="0" fontId="58" fillId="0" borderId="12" applyNumberFormat="0" applyProtection="0"/>
    <xf numFmtId="0" fontId="12" fillId="0" borderId="0"/>
    <xf numFmtId="49" fontId="59" fillId="18" borderId="0" applyBorder="0" applyProtection="0">
      <alignment vertical="top" wrapText="1"/>
    </xf>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8" fillId="28" borderId="0" applyNumberFormat="0" applyBorder="0" applyProtection="0"/>
    <xf numFmtId="0" fontId="73" fillId="0" borderId="0"/>
    <xf numFmtId="0" fontId="73" fillId="0" borderId="0"/>
    <xf numFmtId="0" fontId="1" fillId="0" borderId="0"/>
    <xf numFmtId="0" fontId="1" fillId="0" borderId="0"/>
    <xf numFmtId="0" fontId="1" fillId="0" borderId="0"/>
    <xf numFmtId="0" fontId="99" fillId="0" borderId="0" applyNumberFormat="0" applyFill="0" applyBorder="0" applyAlignment="0" applyProtection="0">
      <alignment vertical="top"/>
      <protection locked="0"/>
    </xf>
    <xf numFmtId="0" fontId="12" fillId="0" borderId="0"/>
  </cellStyleXfs>
  <cellXfs count="839">
    <xf numFmtId="0" fontId="0" fillId="0" borderId="0" xfId="0"/>
    <xf numFmtId="0" fontId="3" fillId="0" borderId="0" xfId="0" applyFont="1" applyAlignment="1">
      <alignment vertical="center"/>
    </xf>
    <xf numFmtId="0" fontId="1" fillId="0" borderId="0" xfId="0" applyFont="1" applyAlignment="1">
      <alignment vertical="center"/>
    </xf>
    <xf numFmtId="0" fontId="4"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3" fillId="56" borderId="0" xfId="0" applyFont="1" applyFill="1" applyAlignment="1">
      <alignment vertical="center"/>
    </xf>
    <xf numFmtId="0" fontId="0" fillId="0" borderId="0" xfId="0" applyAlignment="1">
      <alignment vertical="center"/>
    </xf>
    <xf numFmtId="0" fontId="4" fillId="56" borderId="15" xfId="0" applyFont="1" applyFill="1" applyBorder="1" applyAlignment="1">
      <alignment horizontal="center" vertical="center" wrapText="1"/>
    </xf>
    <xf numFmtId="0" fontId="3" fillId="56" borderId="15" xfId="0" applyFont="1" applyFill="1" applyBorder="1" applyAlignment="1">
      <alignment horizontal="center" vertical="center" wrapText="1"/>
    </xf>
    <xf numFmtId="0" fontId="4" fillId="56" borderId="17" xfId="0" applyFont="1" applyFill="1" applyBorder="1" applyAlignment="1">
      <alignment horizontal="center" vertical="center"/>
    </xf>
    <xf numFmtId="0" fontId="4" fillId="0" borderId="0" xfId="0" applyFont="1" applyAlignment="1">
      <alignment vertical="center"/>
    </xf>
    <xf numFmtId="0" fontId="0" fillId="56" borderId="0" xfId="0" applyFill="1" applyAlignment="1">
      <alignment vertical="center"/>
    </xf>
    <xf numFmtId="0" fontId="3" fillId="56" borderId="0" xfId="0" applyFont="1" applyFill="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horizontal="center" vertical="center"/>
    </xf>
    <xf numFmtId="0" fontId="1"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center" vertical="center" wrapText="1"/>
    </xf>
    <xf numFmtId="0" fontId="23"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24" fillId="0" borderId="15" xfId="0" applyFont="1" applyBorder="1" applyAlignment="1">
      <alignment horizontal="center" vertical="center" wrapText="1"/>
    </xf>
    <xf numFmtId="0" fontId="23" fillId="0" borderId="15" xfId="0" applyFont="1" applyBorder="1" applyAlignment="1">
      <alignment vertical="center" wrapText="1"/>
    </xf>
    <xf numFmtId="0" fontId="11" fillId="0" borderId="17" xfId="0" applyFont="1" applyBorder="1" applyAlignment="1">
      <alignment horizontal="center" vertical="top" wrapText="1"/>
    </xf>
    <xf numFmtId="0" fontId="11" fillId="0" borderId="16" xfId="0" applyFont="1" applyBorder="1" applyAlignment="1">
      <alignment vertical="top" wrapText="1"/>
    </xf>
    <xf numFmtId="0" fontId="11" fillId="0" borderId="15" xfId="0" applyFont="1" applyBorder="1" applyAlignment="1">
      <alignment vertical="center" wrapText="1"/>
    </xf>
    <xf numFmtId="16" fontId="11" fillId="0" borderId="15" xfId="0" quotePrefix="1" applyNumberFormat="1" applyFont="1" applyBorder="1" applyAlignment="1">
      <alignment horizontal="center" vertical="center" wrapText="1"/>
    </xf>
    <xf numFmtId="0" fontId="11" fillId="0" borderId="17" xfId="0" applyFont="1" applyBorder="1" applyAlignment="1">
      <alignment horizontal="left" vertical="top" wrapText="1"/>
    </xf>
    <xf numFmtId="0" fontId="11" fillId="0" borderId="16" xfId="0" applyFont="1" applyBorder="1" applyAlignment="1">
      <alignment horizontal="left" vertical="top" wrapText="1"/>
    </xf>
    <xf numFmtId="0" fontId="0" fillId="56" borderId="0" xfId="0" applyFill="1"/>
    <xf numFmtId="0" fontId="3" fillId="56" borderId="0" xfId="0" applyFont="1" applyFill="1"/>
    <xf numFmtId="0" fontId="1" fillId="56" borderId="0" xfId="0" applyFont="1" applyFill="1"/>
    <xf numFmtId="0" fontId="4" fillId="56" borderId="0" xfId="0" applyFont="1" applyFill="1"/>
    <xf numFmtId="0" fontId="1" fillId="0" borderId="0" xfId="0" applyFont="1"/>
    <xf numFmtId="0" fontId="25"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top" wrapText="1"/>
    </xf>
    <xf numFmtId="0" fontId="5" fillId="0" borderId="15" xfId="0" applyFont="1" applyBorder="1" applyAlignment="1">
      <alignment horizontal="center" wrapText="1"/>
    </xf>
    <xf numFmtId="0" fontId="25" fillId="0" borderId="15" xfId="0" applyFont="1" applyBorder="1" applyAlignment="1">
      <alignment horizontal="left" wrapText="1"/>
    </xf>
    <xf numFmtId="0" fontId="5" fillId="0" borderId="15" xfId="0" applyFont="1" applyBorder="1" applyAlignment="1">
      <alignment horizontal="right" vertical="top" wrapText="1"/>
    </xf>
    <xf numFmtId="0" fontId="5" fillId="0" borderId="15" xfId="0" applyFont="1" applyBorder="1" applyAlignment="1">
      <alignment horizontal="left" wrapText="1"/>
    </xf>
    <xf numFmtId="0" fontId="5" fillId="0" borderId="15" xfId="0" applyFont="1" applyBorder="1" applyAlignment="1">
      <alignment horizontal="left" wrapText="1" indent="1"/>
    </xf>
    <xf numFmtId="0" fontId="25" fillId="0" borderId="15" xfId="0" applyFont="1" applyBorder="1" applyAlignment="1">
      <alignment horizontal="right" vertical="top" wrapText="1"/>
    </xf>
    <xf numFmtId="0" fontId="25" fillId="0" borderId="15" xfId="0" applyFont="1" applyBorder="1" applyAlignment="1">
      <alignment vertical="top" wrapText="1"/>
    </xf>
    <xf numFmtId="0" fontId="25" fillId="56" borderId="15" xfId="0" applyFont="1" applyFill="1" applyBorder="1" applyAlignment="1">
      <alignment horizontal="left" wrapText="1"/>
    </xf>
    <xf numFmtId="0" fontId="25" fillId="0" borderId="16" xfId="0" applyFont="1" applyBorder="1" applyAlignment="1">
      <alignment vertical="top" wrapText="1"/>
    </xf>
    <xf numFmtId="0" fontId="5" fillId="0" borderId="19" xfId="0" applyFont="1" applyBorder="1" applyAlignment="1">
      <alignment horizontal="left" vertical="top" wrapText="1"/>
    </xf>
    <xf numFmtId="0" fontId="5" fillId="0" borderId="15" xfId="0" applyFont="1" applyBorder="1" applyAlignment="1">
      <alignment horizontal="left" vertical="top" wrapText="1"/>
    </xf>
    <xf numFmtId="0" fontId="5" fillId="0" borderId="15" xfId="0" applyFont="1" applyBorder="1" applyAlignment="1">
      <alignment horizontal="left" vertical="top" wrapText="1" indent="1"/>
    </xf>
    <xf numFmtId="0" fontId="25" fillId="0" borderId="15" xfId="0" applyFont="1" applyBorder="1" applyAlignment="1">
      <alignment horizontal="left" vertical="top" wrapText="1"/>
    </xf>
    <xf numFmtId="0" fontId="5" fillId="56" borderId="0" xfId="0" applyFont="1" applyFill="1"/>
    <xf numFmtId="0" fontId="3" fillId="0" borderId="15" xfId="0" applyFont="1" applyBorder="1"/>
    <xf numFmtId="0" fontId="3" fillId="56" borderId="15" xfId="0" applyFont="1" applyFill="1" applyBorder="1" applyAlignment="1">
      <alignment horizontal="center" vertical="center"/>
    </xf>
    <xf numFmtId="0" fontId="4" fillId="0" borderId="15" xfId="0" applyFont="1" applyBorder="1" applyAlignment="1">
      <alignment horizontal="center" vertical="center"/>
    </xf>
    <xf numFmtId="0" fontId="3" fillId="56" borderId="17" xfId="0" applyFont="1" applyFill="1" applyBorder="1"/>
    <xf numFmtId="0" fontId="3" fillId="56" borderId="20" xfId="0" applyFont="1" applyFill="1" applyBorder="1"/>
    <xf numFmtId="0" fontId="3" fillId="56" borderId="16" xfId="0" applyFont="1" applyFill="1" applyBorder="1" applyAlignment="1">
      <alignment horizontal="center" wrapText="1"/>
    </xf>
    <xf numFmtId="0" fontId="3" fillId="56" borderId="15" xfId="0" applyFont="1" applyFill="1" applyBorder="1" applyAlignment="1">
      <alignment horizontal="center" vertical="top" wrapText="1"/>
    </xf>
    <xf numFmtId="0" fontId="4" fillId="56" borderId="15" xfId="0" applyFont="1" applyFill="1" applyBorder="1" applyAlignment="1">
      <alignment horizontal="center" vertical="center"/>
    </xf>
    <xf numFmtId="0" fontId="4" fillId="56" borderId="23" xfId="0" applyFont="1" applyFill="1" applyBorder="1" applyAlignment="1">
      <alignment horizontal="left" wrapText="1"/>
    </xf>
    <xf numFmtId="0" fontId="4" fillId="56" borderId="17" xfId="0" applyFont="1" applyFill="1" applyBorder="1" applyAlignment="1">
      <alignment horizontal="left"/>
    </xf>
    <xf numFmtId="0" fontId="4" fillId="56" borderId="20" xfId="0" applyFont="1" applyFill="1" applyBorder="1"/>
    <xf numFmtId="0" fontId="4" fillId="56" borderId="16" xfId="0" applyFont="1" applyFill="1" applyBorder="1" applyAlignment="1">
      <alignment horizontal="left" wrapText="1" indent="1"/>
    </xf>
    <xf numFmtId="49" fontId="3" fillId="56" borderId="17" xfId="0" applyNumberFormat="1" applyFont="1" applyFill="1" applyBorder="1" applyAlignment="1">
      <alignment horizontal="center" vertical="center"/>
    </xf>
    <xf numFmtId="0" fontId="3" fillId="56" borderId="17" xfId="0" applyFont="1" applyFill="1" applyBorder="1" applyAlignment="1">
      <alignment horizontal="left"/>
    </xf>
    <xf numFmtId="0" fontId="3" fillId="56" borderId="16" xfId="0" applyFont="1" applyFill="1" applyBorder="1" applyAlignment="1">
      <alignment wrapText="1"/>
    </xf>
    <xf numFmtId="49" fontId="3" fillId="56" borderId="15" xfId="0" applyNumberFormat="1" applyFont="1" applyFill="1" applyBorder="1" applyAlignment="1">
      <alignment horizontal="center" vertical="center"/>
    </xf>
    <xf numFmtId="0" fontId="4" fillId="56" borderId="19" xfId="0" applyFont="1" applyFill="1" applyBorder="1" applyAlignment="1">
      <alignment horizontal="center" vertical="center"/>
    </xf>
    <xf numFmtId="0" fontId="4" fillId="56" borderId="24" xfId="0" applyFont="1" applyFill="1" applyBorder="1" applyAlignment="1">
      <alignment wrapText="1"/>
    </xf>
    <xf numFmtId="0" fontId="4" fillId="56" borderId="17" xfId="0" applyFont="1" applyFill="1" applyBorder="1"/>
    <xf numFmtId="0" fontId="4" fillId="56" borderId="16" xfId="0" applyFont="1" applyFill="1" applyBorder="1"/>
    <xf numFmtId="0" fontId="4" fillId="56" borderId="16" xfId="0" applyFont="1" applyFill="1" applyBorder="1" applyAlignment="1">
      <alignment wrapText="1"/>
    </xf>
    <xf numFmtId="0" fontId="3" fillId="56" borderId="20" xfId="0" applyFont="1" applyFill="1" applyBorder="1" applyAlignment="1">
      <alignment horizontal="left" wrapText="1"/>
    </xf>
    <xf numFmtId="0" fontId="3" fillId="0" borderId="16" xfId="0" applyFont="1" applyBorder="1" applyAlignment="1">
      <alignment wrapText="1"/>
    </xf>
    <xf numFmtId="0" fontId="3" fillId="56" borderId="16" xfId="0" applyFont="1" applyFill="1" applyBorder="1"/>
    <xf numFmtId="0" fontId="4" fillId="56" borderId="16" xfId="0" applyFont="1" applyFill="1" applyBorder="1" applyAlignment="1">
      <alignment horizontal="left"/>
    </xf>
    <xf numFmtId="0" fontId="3" fillId="56" borderId="0" xfId="0" applyFont="1" applyFill="1" applyAlignment="1">
      <alignment horizontal="left"/>
    </xf>
    <xf numFmtId="0" fontId="1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vertical="center" wrapText="1"/>
    </xf>
    <xf numFmtId="0" fontId="3" fillId="0" borderId="12" xfId="0" applyFont="1" applyBorder="1" applyAlignment="1">
      <alignment vertical="center" wrapText="1"/>
    </xf>
    <xf numFmtId="16" fontId="3" fillId="0" borderId="12" xfId="0" quotePrefix="1" applyNumberFormat="1" applyFont="1" applyBorder="1" applyAlignment="1">
      <alignment horizontal="center" vertical="center" wrapText="1"/>
    </xf>
    <xf numFmtId="16" fontId="3" fillId="0" borderId="12"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12" xfId="0" quotePrefix="1" applyFont="1" applyBorder="1" applyAlignment="1">
      <alignment horizontal="center" vertical="center" wrapText="1"/>
    </xf>
    <xf numFmtId="0" fontId="4" fillId="0" borderId="27" xfId="0" applyFont="1" applyBorder="1" applyAlignment="1">
      <alignment horizontal="center" vertical="center" wrapText="1"/>
    </xf>
    <xf numFmtId="0" fontId="4" fillId="0" borderId="18" xfId="0" applyFont="1" applyBorder="1" applyAlignment="1">
      <alignment vertical="center" wrapText="1"/>
    </xf>
    <xf numFmtId="0" fontId="61" fillId="0" borderId="0" xfId="0" applyFont="1" applyAlignment="1">
      <alignment vertical="center"/>
    </xf>
    <xf numFmtId="0" fontId="61" fillId="0" borderId="0" xfId="0" applyFont="1" applyAlignment="1">
      <alignment horizontal="left" vertical="center"/>
    </xf>
    <xf numFmtId="0" fontId="61" fillId="0" borderId="0" xfId="0" applyFont="1" applyAlignment="1">
      <alignment horizontal="center" vertical="center"/>
    </xf>
    <xf numFmtId="0" fontId="11" fillId="0" borderId="16" xfId="0" applyFont="1" applyBorder="1" applyAlignment="1">
      <alignment vertical="center" wrapText="1"/>
    </xf>
    <xf numFmtId="0" fontId="3" fillId="0" borderId="15" xfId="0" applyFont="1" applyBorder="1" applyAlignment="1">
      <alignment horizontal="center"/>
    </xf>
    <xf numFmtId="0" fontId="0" fillId="0" borderId="15" xfId="0" applyBorder="1"/>
    <xf numFmtId="0" fontId="3" fillId="56" borderId="0" xfId="0" applyFont="1" applyFill="1" applyAlignment="1">
      <alignment horizontal="right"/>
    </xf>
    <xf numFmtId="0" fontId="23" fillId="56" borderId="0" xfId="0" applyFont="1" applyFill="1" applyAlignment="1">
      <alignment wrapText="1"/>
    </xf>
    <xf numFmtId="0" fontId="23" fillId="56" borderId="15" xfId="0" applyFont="1" applyFill="1" applyBorder="1" applyAlignment="1">
      <alignment horizontal="center" vertical="center" wrapText="1"/>
    </xf>
    <xf numFmtId="0" fontId="3" fillId="56" borderId="15" xfId="0" applyFont="1" applyFill="1" applyBorder="1" applyAlignment="1">
      <alignment horizontal="center"/>
    </xf>
    <xf numFmtId="0" fontId="11" fillId="56" borderId="15" xfId="0" applyFont="1" applyFill="1" applyBorder="1" applyAlignment="1">
      <alignment horizontal="center"/>
    </xf>
    <xf numFmtId="0" fontId="11" fillId="56" borderId="15" xfId="0" applyFont="1" applyFill="1" applyBorder="1"/>
    <xf numFmtId="0" fontId="0" fillId="56" borderId="15" xfId="0" applyFill="1" applyBorder="1"/>
    <xf numFmtId="0" fontId="11" fillId="56" borderId="15" xfId="0" applyFont="1" applyFill="1" applyBorder="1" applyAlignment="1">
      <alignment wrapText="1"/>
    </xf>
    <xf numFmtId="0" fontId="11" fillId="0" borderId="0" xfId="930" applyFont="1" applyAlignment="1">
      <alignment vertical="center"/>
    </xf>
    <xf numFmtId="0" fontId="4" fillId="0" borderId="0" xfId="930" applyFont="1" applyAlignment="1">
      <alignment vertical="center"/>
    </xf>
    <xf numFmtId="0" fontId="23" fillId="0" borderId="15" xfId="930" applyFont="1" applyBorder="1" applyAlignment="1">
      <alignment horizontal="center" vertical="center" wrapText="1"/>
    </xf>
    <xf numFmtId="0" fontId="11" fillId="0" borderId="15" xfId="930" applyFont="1" applyBorder="1" applyAlignment="1">
      <alignment horizontal="justify" vertical="center" wrapText="1"/>
    </xf>
    <xf numFmtId="0" fontId="11" fillId="0" borderId="15" xfId="930" applyFont="1" applyBorder="1" applyAlignment="1">
      <alignment horizontal="center" vertical="center" wrapText="1"/>
    </xf>
    <xf numFmtId="0" fontId="11" fillId="0" borderId="15" xfId="930" applyFont="1" applyBorder="1" applyAlignment="1">
      <alignment horizontal="left" vertical="center" wrapText="1"/>
    </xf>
    <xf numFmtId="0" fontId="11" fillId="0" borderId="18" xfId="930" applyFont="1" applyBorder="1" applyAlignment="1">
      <alignment vertical="center"/>
    </xf>
    <xf numFmtId="0" fontId="11" fillId="0" borderId="0" xfId="930" applyFont="1" applyAlignment="1">
      <alignment horizontal="center" vertical="center"/>
    </xf>
    <xf numFmtId="0" fontId="23" fillId="0" borderId="0" xfId="930" applyFont="1" applyAlignment="1">
      <alignment vertical="center"/>
    </xf>
    <xf numFmtId="0" fontId="23" fillId="0" borderId="0" xfId="930" applyFont="1" applyAlignment="1">
      <alignment horizontal="center" vertical="center" wrapText="1"/>
    </xf>
    <xf numFmtId="0" fontId="23" fillId="0" borderId="16" xfId="930" applyFont="1" applyBorder="1" applyAlignment="1">
      <alignment horizontal="center" vertical="center" wrapText="1"/>
    </xf>
    <xf numFmtId="0" fontId="3" fillId="0" borderId="15" xfId="930" applyFont="1" applyBorder="1" applyAlignment="1">
      <alignment horizontal="center" vertical="center" wrapText="1"/>
    </xf>
    <xf numFmtId="0" fontId="3" fillId="0" borderId="19" xfId="930" applyFont="1" applyBorder="1" applyAlignment="1">
      <alignment horizontal="center" vertical="center" wrapText="1"/>
    </xf>
    <xf numFmtId="0" fontId="23" fillId="0" borderId="15" xfId="930" applyFont="1" applyBorder="1" applyAlignment="1">
      <alignment horizontal="left" vertical="center" wrapText="1"/>
    </xf>
    <xf numFmtId="0" fontId="25" fillId="56" borderId="0" xfId="0" applyFont="1" applyFill="1" applyAlignment="1">
      <alignment horizontal="left"/>
    </xf>
    <xf numFmtId="2" fontId="4" fillId="0" borderId="15" xfId="0" applyNumberFormat="1" applyFont="1" applyBorder="1" applyAlignment="1">
      <alignment horizontal="center" vertical="center" wrapText="1"/>
    </xf>
    <xf numFmtId="0" fontId="4" fillId="0" borderId="15" xfId="0" applyFont="1" applyBorder="1"/>
    <xf numFmtId="0" fontId="4" fillId="0" borderId="28" xfId="0" applyFont="1" applyBorder="1"/>
    <xf numFmtId="0" fontId="6" fillId="0" borderId="0" xfId="0" applyFont="1"/>
    <xf numFmtId="0" fontId="3" fillId="56" borderId="15" xfId="0" applyFont="1" applyFill="1" applyBorder="1" applyAlignment="1">
      <alignment horizontal="left" wrapText="1" indent="1"/>
    </xf>
    <xf numFmtId="49" fontId="3" fillId="0" borderId="15" xfId="0" applyNumberFormat="1" applyFont="1" applyBorder="1"/>
    <xf numFmtId="49" fontId="3" fillId="0" borderId="23" xfId="0" applyNumberFormat="1" applyFont="1" applyBorder="1"/>
    <xf numFmtId="49" fontId="3" fillId="56" borderId="29" xfId="0" applyNumberFormat="1" applyFont="1" applyFill="1" applyBorder="1"/>
    <xf numFmtId="0" fontId="3" fillId="0" borderId="28" xfId="0" applyFont="1" applyBorder="1" applyAlignment="1">
      <alignment wrapText="1"/>
    </xf>
    <xf numFmtId="49" fontId="3" fillId="56" borderId="19" xfId="0" applyNumberFormat="1" applyFont="1" applyFill="1" applyBorder="1"/>
    <xf numFmtId="49" fontId="3" fillId="56" borderId="17" xfId="0" applyNumberFormat="1" applyFont="1" applyFill="1" applyBorder="1"/>
    <xf numFmtId="49" fontId="3" fillId="56" borderId="16" xfId="0" applyNumberFormat="1" applyFont="1" applyFill="1" applyBorder="1"/>
    <xf numFmtId="49" fontId="3" fillId="56" borderId="15" xfId="0" applyNumberFormat="1" applyFont="1" applyFill="1" applyBorder="1"/>
    <xf numFmtId="0" fontId="3" fillId="56" borderId="15" xfId="0" applyFont="1" applyFill="1" applyBorder="1" applyAlignment="1">
      <alignment wrapText="1"/>
    </xf>
    <xf numFmtId="0" fontId="64" fillId="56" borderId="15" xfId="0" applyFont="1" applyFill="1" applyBorder="1" applyAlignment="1">
      <alignment wrapText="1"/>
    </xf>
    <xf numFmtId="49" fontId="3" fillId="56" borderId="15" xfId="0" applyNumberFormat="1" applyFont="1" applyFill="1" applyBorder="1" applyAlignment="1">
      <alignment vertical="center"/>
    </xf>
    <xf numFmtId="0" fontId="3" fillId="0" borderId="15" xfId="0" applyFont="1" applyBorder="1" applyAlignment="1">
      <alignment wrapText="1"/>
    </xf>
    <xf numFmtId="49" fontId="4" fillId="0" borderId="15" xfId="0" applyNumberFormat="1" applyFont="1" applyBorder="1" applyAlignment="1">
      <alignment horizontal="left" vertical="center"/>
    </xf>
    <xf numFmtId="16" fontId="3" fillId="0" borderId="17" xfId="0" applyNumberFormat="1" applyFont="1" applyBorder="1"/>
    <xf numFmtId="16" fontId="3" fillId="56" borderId="17" xfId="0" applyNumberFormat="1" applyFont="1" applyFill="1" applyBorder="1"/>
    <xf numFmtId="16" fontId="3" fillId="56" borderId="20" xfId="0" applyNumberFormat="1" applyFont="1" applyFill="1" applyBorder="1"/>
    <xf numFmtId="0" fontId="3" fillId="0" borderId="17" xfId="0" applyFont="1" applyBorder="1"/>
    <xf numFmtId="0" fontId="3" fillId="0" borderId="16" xfId="0" applyFont="1" applyBorder="1" applyAlignment="1">
      <alignment vertical="top" wrapText="1"/>
    </xf>
    <xf numFmtId="49" fontId="3" fillId="0" borderId="17" xfId="0" applyNumberFormat="1" applyFont="1" applyBorder="1"/>
    <xf numFmtId="49" fontId="3" fillId="56" borderId="20" xfId="0" applyNumberFormat="1" applyFont="1" applyFill="1" applyBorder="1"/>
    <xf numFmtId="2" fontId="23" fillId="0" borderId="15" xfId="0" applyNumberFormat="1" applyFont="1" applyBorder="1" applyAlignment="1">
      <alignment vertical="center" wrapText="1"/>
    </xf>
    <xf numFmtId="0" fontId="4" fillId="0" borderId="0" xfId="0" applyFont="1"/>
    <xf numFmtId="2" fontId="25" fillId="0" borderId="15" xfId="0" applyNumberFormat="1" applyFont="1" applyBorder="1" applyAlignment="1">
      <alignment horizontal="right" wrapText="1"/>
    </xf>
    <xf numFmtId="2" fontId="5" fillId="0" borderId="15" xfId="0" applyNumberFormat="1" applyFont="1" applyBorder="1" applyAlignment="1">
      <alignment horizontal="right" wrapText="1"/>
    </xf>
    <xf numFmtId="2" fontId="5" fillId="0" borderId="15" xfId="0" applyNumberFormat="1" applyFont="1" applyBorder="1" applyAlignment="1">
      <alignment horizontal="right" vertical="top" wrapText="1"/>
    </xf>
    <xf numFmtId="2" fontId="5" fillId="57" borderId="15" xfId="0" applyNumberFormat="1" applyFont="1" applyFill="1" applyBorder="1" applyAlignment="1">
      <alignment horizontal="right" wrapText="1"/>
    </xf>
    <xf numFmtId="0" fontId="5" fillId="57" borderId="15" xfId="0" applyFont="1" applyFill="1" applyBorder="1" applyAlignment="1">
      <alignment vertical="top" wrapText="1"/>
    </xf>
    <xf numFmtId="0" fontId="5" fillId="0" borderId="15" xfId="0" applyFont="1" applyBorder="1" applyAlignment="1">
      <alignment vertical="top" wrapText="1"/>
    </xf>
    <xf numFmtId="0" fontId="25" fillId="57" borderId="15" xfId="0" applyFont="1" applyFill="1" applyBorder="1" applyAlignment="1">
      <alignment vertical="top" wrapText="1"/>
    </xf>
    <xf numFmtId="2" fontId="3" fillId="0" borderId="15" xfId="0" applyNumberFormat="1" applyFont="1" applyBorder="1" applyAlignment="1">
      <alignment horizontal="center" vertical="center" wrapText="1"/>
    </xf>
    <xf numFmtId="2" fontId="3" fillId="56" borderId="15" xfId="0" applyNumberFormat="1" applyFont="1" applyFill="1" applyBorder="1" applyAlignment="1">
      <alignment horizontal="left" vertical="top" wrapText="1"/>
    </xf>
    <xf numFmtId="2" fontId="4" fillId="0" borderId="15" xfId="0" applyNumberFormat="1" applyFont="1" applyBorder="1" applyAlignment="1">
      <alignment vertical="center" wrapText="1"/>
    </xf>
    <xf numFmtId="2" fontId="4" fillId="0" borderId="12" xfId="0" applyNumberFormat="1" applyFont="1" applyBorder="1" applyAlignment="1">
      <alignment vertical="center" wrapText="1"/>
    </xf>
    <xf numFmtId="2" fontId="3" fillId="0" borderId="12" xfId="0" applyNumberFormat="1" applyFont="1" applyBorder="1" applyAlignment="1">
      <alignment vertical="center" wrapText="1"/>
    </xf>
    <xf numFmtId="2" fontId="4" fillId="0" borderId="27" xfId="0" applyNumberFormat="1" applyFont="1" applyBorder="1" applyAlignment="1">
      <alignment vertical="center" wrapText="1"/>
    </xf>
    <xf numFmtId="0" fontId="25" fillId="0" borderId="0" xfId="0" applyFont="1" applyAlignment="1">
      <alignment vertical="center"/>
    </xf>
    <xf numFmtId="2" fontId="11" fillId="57" borderId="15" xfId="929" applyNumberFormat="1" applyFont="1" applyFill="1" applyBorder="1" applyAlignment="1">
      <alignment horizontal="right" vertical="center" wrapText="1"/>
    </xf>
    <xf numFmtId="2" fontId="11" fillId="0" borderId="15" xfId="929" applyNumberFormat="1" applyFont="1" applyBorder="1" applyAlignment="1">
      <alignment horizontal="right" vertical="center" wrapText="1"/>
    </xf>
    <xf numFmtId="0" fontId="11" fillId="0" borderId="15" xfId="930" applyFont="1" applyBorder="1" applyAlignment="1">
      <alignment horizontal="right" vertical="center" wrapText="1"/>
    </xf>
    <xf numFmtId="2" fontId="11" fillId="57" borderId="15" xfId="930" applyNumberFormat="1" applyFont="1" applyFill="1" applyBorder="1" applyAlignment="1">
      <alignment horizontal="right" vertical="center" wrapText="1"/>
    </xf>
    <xf numFmtId="2" fontId="11" fillId="0" borderId="15" xfId="930" applyNumberFormat="1" applyFont="1" applyBorder="1" applyAlignment="1">
      <alignment horizontal="right" vertical="center" wrapText="1"/>
    </xf>
    <xf numFmtId="0" fontId="11" fillId="57" borderId="15" xfId="930" applyFont="1" applyFill="1" applyBorder="1" applyAlignment="1">
      <alignment horizontal="right" vertical="center" wrapText="1"/>
    </xf>
    <xf numFmtId="2" fontId="3" fillId="0" borderId="15" xfId="0" applyNumberFormat="1" applyFont="1" applyBorder="1"/>
    <xf numFmtId="2" fontId="4" fillId="0" borderId="15" xfId="0" applyNumberFormat="1" applyFont="1" applyBorder="1"/>
    <xf numFmtId="2" fontId="0" fillId="0" borderId="15" xfId="0" applyNumberFormat="1" applyBorder="1"/>
    <xf numFmtId="2" fontId="3" fillId="57" borderId="15" xfId="0" applyNumberFormat="1" applyFont="1" applyFill="1" applyBorder="1"/>
    <xf numFmtId="0" fontId="3" fillId="57" borderId="15" xfId="0" applyFont="1" applyFill="1" applyBorder="1" applyAlignment="1">
      <alignment horizontal="center" vertical="center"/>
    </xf>
    <xf numFmtId="2" fontId="4" fillId="57" borderId="15" xfId="0" applyNumberFormat="1" applyFont="1" applyFill="1" applyBorder="1"/>
    <xf numFmtId="0" fontId="6" fillId="56" borderId="15" xfId="0" applyFont="1" applyFill="1" applyBorder="1"/>
    <xf numFmtId="0" fontId="6" fillId="0" borderId="15" xfId="0" applyFont="1" applyBorder="1"/>
    <xf numFmtId="0" fontId="66" fillId="0" borderId="0" xfId="0" applyFont="1" applyAlignment="1">
      <alignment horizontal="center" vertical="center"/>
    </xf>
    <xf numFmtId="0" fontId="67" fillId="0" borderId="0" xfId="0" applyFont="1" applyAlignment="1">
      <alignment horizontal="center"/>
    </xf>
    <xf numFmtId="0" fontId="0" fillId="57" borderId="0" xfId="0" applyFill="1"/>
    <xf numFmtId="0" fontId="70" fillId="0" borderId="0" xfId="0" applyFont="1"/>
    <xf numFmtId="0" fontId="11" fillId="57" borderId="0" xfId="930" applyFont="1" applyFill="1" applyAlignment="1">
      <alignment vertical="center"/>
    </xf>
    <xf numFmtId="2" fontId="11" fillId="0" borderId="15" xfId="0" applyNumberFormat="1" applyFont="1" applyBorder="1" applyAlignment="1">
      <alignment vertical="center" wrapText="1"/>
    </xf>
    <xf numFmtId="0" fontId="5" fillId="0" borderId="15" xfId="0" applyFont="1" applyBorder="1" applyAlignment="1">
      <alignment horizontal="right" wrapText="1"/>
    </xf>
    <xf numFmtId="2" fontId="23" fillId="57" borderId="15" xfId="0" applyNumberFormat="1" applyFont="1" applyFill="1" applyBorder="1" applyAlignment="1">
      <alignment vertical="center" wrapText="1"/>
    </xf>
    <xf numFmtId="165" fontId="3" fillId="56" borderId="15" xfId="695" applyNumberFormat="1" applyFont="1" applyFill="1" applyBorder="1" applyAlignment="1">
      <alignment vertical="center" wrapText="1"/>
    </xf>
    <xf numFmtId="166" fontId="3" fillId="0" borderId="15" xfId="695" applyNumberFormat="1" applyFont="1" applyBorder="1" applyAlignment="1">
      <alignment horizontal="right" vertical="center"/>
    </xf>
    <xf numFmtId="0" fontId="71" fillId="56" borderId="0" xfId="0" applyFont="1" applyFill="1" applyAlignment="1">
      <alignment horizontal="left" wrapText="1"/>
    </xf>
    <xf numFmtId="0" fontId="71" fillId="56" borderId="0" xfId="0" applyFont="1" applyFill="1"/>
    <xf numFmtId="0" fontId="2" fillId="0" borderId="15" xfId="0" applyFont="1" applyBorder="1" applyAlignment="1">
      <alignment horizontal="center"/>
    </xf>
    <xf numFmtId="0" fontId="2" fillId="0" borderId="15" xfId="0" applyFont="1" applyBorder="1" applyAlignment="1">
      <alignment horizontal="center" wrapText="1"/>
    </xf>
    <xf numFmtId="0" fontId="71" fillId="0" borderId="15" xfId="0" applyFont="1" applyBorder="1"/>
    <xf numFmtId="0" fontId="2" fillId="0" borderId="15" xfId="0" applyFont="1" applyBorder="1"/>
    <xf numFmtId="165" fontId="3" fillId="57" borderId="15" xfId="695" applyNumberFormat="1" applyFont="1" applyFill="1" applyBorder="1" applyAlignment="1">
      <alignment vertical="center" wrapText="1"/>
    </xf>
    <xf numFmtId="0" fontId="2" fillId="0" borderId="0" xfId="0" applyFont="1" applyAlignment="1">
      <alignment horizontal="center" vertical="center"/>
    </xf>
    <xf numFmtId="0" fontId="6" fillId="57" borderId="15" xfId="0" applyFont="1" applyFill="1" applyBorder="1"/>
    <xf numFmtId="0" fontId="4" fillId="56" borderId="21" xfId="0" applyFont="1" applyFill="1" applyBorder="1" applyAlignment="1">
      <alignment horizontal="left" wrapText="1"/>
    </xf>
    <xf numFmtId="0" fontId="0" fillId="0" borderId="18" xfId="0" applyBorder="1" applyAlignment="1">
      <alignment wrapText="1"/>
    </xf>
    <xf numFmtId="0" fontId="4" fillId="56" borderId="24" xfId="0" applyFont="1" applyFill="1" applyBorder="1" applyAlignment="1">
      <alignment horizontal="left" wrapText="1"/>
    </xf>
    <xf numFmtId="0" fontId="0" fillId="0" borderId="0" xfId="0" applyAlignment="1">
      <alignment wrapText="1"/>
    </xf>
    <xf numFmtId="2" fontId="2" fillId="57" borderId="15" xfId="0" applyNumberFormat="1" applyFont="1" applyFill="1" applyBorder="1" applyAlignment="1">
      <alignment horizontal="center"/>
    </xf>
    <xf numFmtId="0" fontId="6" fillId="57" borderId="0" xfId="0" applyFont="1" applyFill="1" applyAlignment="1">
      <alignment vertical="center"/>
    </xf>
    <xf numFmtId="0" fontId="2" fillId="0" borderId="0" xfId="0" applyFont="1"/>
    <xf numFmtId="0" fontId="3" fillId="0" borderId="15" xfId="1082" applyFont="1" applyBorder="1" applyAlignment="1">
      <alignment vertical="top" wrapText="1"/>
    </xf>
    <xf numFmtId="0" fontId="76" fillId="0" borderId="15" xfId="1082" applyFont="1" applyBorder="1" applyAlignment="1">
      <alignment vertical="top" wrapText="1"/>
    </xf>
    <xf numFmtId="0" fontId="72" fillId="0" borderId="15" xfId="1082" applyFont="1" applyBorder="1" applyAlignment="1">
      <alignment horizontal="center" vertical="center" wrapText="1" readingOrder="1"/>
    </xf>
    <xf numFmtId="0" fontId="72" fillId="0" borderId="15" xfId="1082" applyFont="1" applyBorder="1" applyAlignment="1">
      <alignment horizontal="left" vertical="center" wrapText="1" readingOrder="1"/>
    </xf>
    <xf numFmtId="0" fontId="72" fillId="0" borderId="15" xfId="1082" applyFont="1" applyBorder="1" applyAlignment="1">
      <alignment horizontal="right" vertical="center" wrapText="1" readingOrder="1"/>
    </xf>
    <xf numFmtId="0" fontId="76" fillId="0" borderId="0" xfId="1082" applyFont="1" applyAlignment="1">
      <alignment vertical="top" wrapText="1"/>
    </xf>
    <xf numFmtId="0" fontId="77" fillId="0" borderId="15" xfId="1082" applyFont="1" applyBorder="1" applyAlignment="1">
      <alignment horizontal="left" vertical="center" wrapText="1" readingOrder="1"/>
    </xf>
    <xf numFmtId="0" fontId="77" fillId="0" borderId="15" xfId="1082" applyFont="1" applyBorder="1" applyAlignment="1">
      <alignment horizontal="right" vertical="center" wrapText="1" readingOrder="1"/>
    </xf>
    <xf numFmtId="2" fontId="72" fillId="0" borderId="15" xfId="1082" applyNumberFormat="1" applyFont="1" applyBorder="1" applyAlignment="1">
      <alignment horizontal="right" vertical="center" wrapText="1" readingOrder="1"/>
    </xf>
    <xf numFmtId="0" fontId="77" fillId="0" borderId="15" xfId="1082" applyFont="1" applyBorder="1" applyAlignment="1">
      <alignment horizontal="center" vertical="center" wrapText="1" readingOrder="1"/>
    </xf>
    <xf numFmtId="0" fontId="74" fillId="0" borderId="15" xfId="1082" applyFont="1" applyBorder="1" applyAlignment="1">
      <alignment horizontal="right" vertical="center" wrapText="1" readingOrder="1"/>
    </xf>
    <xf numFmtId="0" fontId="75" fillId="0" borderId="15" xfId="1082" applyFont="1" applyBorder="1" applyAlignment="1">
      <alignment horizontal="right" vertical="center" wrapText="1" readingOrder="1"/>
    </xf>
    <xf numFmtId="49" fontId="3" fillId="56" borderId="19" xfId="0" applyNumberFormat="1" applyFont="1" applyFill="1" applyBorder="1" applyAlignment="1">
      <alignment horizontal="center" vertical="center"/>
    </xf>
    <xf numFmtId="0" fontId="4" fillId="56" borderId="24" xfId="0" applyFont="1" applyFill="1" applyBorder="1"/>
    <xf numFmtId="0" fontId="5" fillId="57" borderId="31" xfId="0" applyFont="1" applyFill="1" applyBorder="1" applyAlignment="1">
      <alignment wrapText="1"/>
    </xf>
    <xf numFmtId="2" fontId="25" fillId="0" borderId="15" xfId="0" applyNumberFormat="1" applyFont="1" applyBorder="1" applyAlignment="1">
      <alignment horizontal="center"/>
    </xf>
    <xf numFmtId="0" fontId="25" fillId="0" borderId="15" xfId="0" applyFont="1" applyBorder="1" applyAlignment="1">
      <alignment wrapText="1"/>
    </xf>
    <xf numFmtId="2" fontId="25" fillId="57" borderId="15" xfId="0" applyNumberFormat="1" applyFont="1" applyFill="1" applyBorder="1" applyAlignment="1">
      <alignment wrapText="1"/>
    </xf>
    <xf numFmtId="2" fontId="3" fillId="56" borderId="15" xfId="0" applyNumberFormat="1" applyFont="1" applyFill="1" applyBorder="1" applyAlignment="1">
      <alignment horizontal="left" vertical="center" wrapText="1"/>
    </xf>
    <xf numFmtId="0" fontId="72" fillId="57" borderId="15" xfId="1082" applyFont="1" applyFill="1" applyBorder="1" applyAlignment="1">
      <alignment horizontal="right" vertical="center" wrapText="1" readingOrder="1"/>
    </xf>
    <xf numFmtId="0" fontId="0" fillId="57" borderId="15" xfId="0" applyFill="1" applyBorder="1"/>
    <xf numFmtId="2" fontId="0" fillId="0" borderId="0" xfId="0" applyNumberFormat="1"/>
    <xf numFmtId="2" fontId="23" fillId="57" borderId="15" xfId="930" applyNumberFormat="1" applyFont="1" applyFill="1" applyBorder="1" applyAlignment="1">
      <alignment horizontal="center" vertical="center" wrapText="1"/>
    </xf>
    <xf numFmtId="0" fontId="78" fillId="0" borderId="42" xfId="0" applyFont="1" applyBorder="1" applyAlignment="1">
      <alignment horizontal="center" vertical="center" wrapText="1"/>
    </xf>
    <xf numFmtId="0" fontId="65" fillId="58" borderId="0" xfId="0" applyFont="1" applyFill="1"/>
    <xf numFmtId="0" fontId="80" fillId="0" borderId="36" xfId="0" applyFont="1" applyBorder="1" applyAlignment="1">
      <alignment horizontal="center"/>
    </xf>
    <xf numFmtId="0" fontId="80" fillId="0" borderId="43" xfId="0" applyFont="1" applyBorder="1" applyAlignment="1">
      <alignment horizontal="center"/>
    </xf>
    <xf numFmtId="0" fontId="78" fillId="0" borderId="15" xfId="0" applyFont="1" applyBorder="1"/>
    <xf numFmtId="0" fontId="78" fillId="0" borderId="15" xfId="0" applyFont="1" applyBorder="1" applyAlignment="1">
      <alignment wrapText="1"/>
    </xf>
    <xf numFmtId="0" fontId="69" fillId="0" borderId="15" xfId="0" applyFont="1" applyBorder="1" applyAlignment="1">
      <alignment horizontal="center" vertical="center" wrapText="1"/>
    </xf>
    <xf numFmtId="0" fontId="68" fillId="0" borderId="15" xfId="0" applyFont="1" applyBorder="1" applyAlignment="1">
      <alignment horizontal="right" vertical="center" wrapText="1"/>
    </xf>
    <xf numFmtId="0" fontId="68" fillId="57" borderId="15" xfId="0" applyFont="1" applyFill="1" applyBorder="1" applyAlignment="1">
      <alignment horizontal="right" vertical="center" wrapText="1"/>
    </xf>
    <xf numFmtId="0" fontId="68" fillId="0" borderId="15" xfId="0" applyFont="1" applyBorder="1" applyAlignment="1">
      <alignment horizontal="justify" vertical="center" wrapText="1"/>
    </xf>
    <xf numFmtId="0" fontId="78" fillId="58" borderId="15" xfId="0" applyFont="1" applyFill="1" applyBorder="1" applyAlignment="1">
      <alignment wrapText="1"/>
    </xf>
    <xf numFmtId="49" fontId="78" fillId="0" borderId="15" xfId="0" applyNumberFormat="1" applyFont="1" applyBorder="1"/>
    <xf numFmtId="2" fontId="69" fillId="0" borderId="15" xfId="0" applyNumberFormat="1" applyFont="1" applyBorder="1" applyAlignment="1">
      <alignment horizontal="center" vertical="center" wrapText="1"/>
    </xf>
    <xf numFmtId="2" fontId="69" fillId="57" borderId="15" xfId="0" applyNumberFormat="1" applyFont="1" applyFill="1" applyBorder="1" applyAlignment="1">
      <alignment horizontal="center" vertical="center" wrapText="1"/>
    </xf>
    <xf numFmtId="2" fontId="69" fillId="0" borderId="15" xfId="0" applyNumberFormat="1" applyFont="1" applyBorder="1" applyAlignment="1">
      <alignment horizontal="right" vertical="center" wrapText="1"/>
    </xf>
    <xf numFmtId="49" fontId="78" fillId="58" borderId="15" xfId="0" applyNumberFormat="1" applyFont="1" applyFill="1" applyBorder="1"/>
    <xf numFmtId="0" fontId="80" fillId="58" borderId="15" xfId="0" applyFont="1" applyFill="1" applyBorder="1" applyAlignment="1">
      <alignment wrapText="1"/>
    </xf>
    <xf numFmtId="0" fontId="68" fillId="0" borderId="15" xfId="0" applyFont="1" applyBorder="1" applyAlignment="1">
      <alignment horizontal="center" vertical="center" wrapText="1"/>
    </xf>
    <xf numFmtId="2" fontId="68" fillId="57" borderId="15" xfId="0" applyNumberFormat="1" applyFont="1" applyFill="1" applyBorder="1" applyAlignment="1">
      <alignment horizontal="center" vertical="center" wrapText="1"/>
    </xf>
    <xf numFmtId="2" fontId="68" fillId="0" borderId="15" xfId="0" applyNumberFormat="1" applyFont="1" applyBorder="1" applyAlignment="1">
      <alignment horizontal="center" vertical="center" wrapText="1"/>
    </xf>
    <xf numFmtId="2" fontId="68" fillId="57" borderId="15" xfId="0" applyNumberFormat="1" applyFont="1" applyFill="1" applyBorder="1" applyAlignment="1">
      <alignment horizontal="right" vertical="center" wrapText="1"/>
    </xf>
    <xf numFmtId="2" fontId="68" fillId="0" borderId="15" xfId="0" applyNumberFormat="1" applyFont="1" applyBorder="1" applyAlignment="1">
      <alignment horizontal="right" vertical="center" wrapText="1"/>
    </xf>
    <xf numFmtId="49" fontId="78" fillId="58" borderId="15" xfId="0" applyNumberFormat="1" applyFont="1" applyFill="1" applyBorder="1" applyAlignment="1">
      <alignment vertical="center"/>
    </xf>
    <xf numFmtId="0" fontId="80" fillId="0" borderId="15" xfId="0" applyFont="1" applyBorder="1" applyAlignment="1">
      <alignment wrapText="1"/>
    </xf>
    <xf numFmtId="2" fontId="69" fillId="57" borderId="15" xfId="0" applyNumberFormat="1" applyFont="1" applyFill="1" applyBorder="1" applyAlignment="1">
      <alignment horizontal="right" vertical="center" wrapText="1"/>
    </xf>
    <xf numFmtId="0" fontId="69" fillId="57" borderId="15" xfId="0" applyFont="1" applyFill="1" applyBorder="1" applyAlignment="1">
      <alignment horizontal="center" vertical="center" wrapText="1"/>
    </xf>
    <xf numFmtId="2" fontId="68" fillId="57" borderId="15" xfId="0" applyNumberFormat="1" applyFont="1" applyFill="1" applyBorder="1" applyAlignment="1">
      <alignment horizontal="justify" vertical="center" wrapText="1"/>
    </xf>
    <xf numFmtId="2" fontId="4" fillId="0" borderId="15" xfId="0" applyNumberFormat="1" applyFont="1" applyBorder="1" applyAlignment="1">
      <alignment horizontal="right" vertical="center" wrapText="1"/>
    </xf>
    <xf numFmtId="2" fontId="3" fillId="57" borderId="15" xfId="0" applyNumberFormat="1" applyFont="1" applyFill="1" applyBorder="1" applyAlignment="1">
      <alignment horizontal="right" vertical="center" wrapText="1"/>
    </xf>
    <xf numFmtId="2" fontId="3" fillId="0" borderId="15" xfId="0" applyNumberFormat="1" applyFont="1" applyBorder="1" applyAlignment="1">
      <alignment horizontal="right" vertical="center" wrapText="1"/>
    </xf>
    <xf numFmtId="2" fontId="77" fillId="0" borderId="15" xfId="1082" applyNumberFormat="1" applyFont="1" applyBorder="1" applyAlignment="1">
      <alignment horizontal="right" vertical="center" wrapText="1" readingOrder="1"/>
    </xf>
    <xf numFmtId="2" fontId="72" fillId="57" borderId="15" xfId="1082" applyNumberFormat="1" applyFont="1" applyFill="1" applyBorder="1" applyAlignment="1">
      <alignment horizontal="right" vertical="center" wrapText="1" readingOrder="1"/>
    </xf>
    <xf numFmtId="2" fontId="3" fillId="56" borderId="15" xfId="0" applyNumberFormat="1" applyFont="1" applyFill="1" applyBorder="1" applyAlignment="1">
      <alignment horizontal="right" vertical="center" wrapText="1"/>
    </xf>
    <xf numFmtId="0" fontId="3" fillId="56" borderId="15" xfId="0" applyFont="1" applyFill="1" applyBorder="1" applyAlignment="1">
      <alignment horizontal="right" vertical="center" wrapText="1"/>
    </xf>
    <xf numFmtId="2" fontId="4" fillId="56" borderId="15" xfId="0" applyNumberFormat="1" applyFont="1" applyFill="1" applyBorder="1" applyAlignment="1">
      <alignment horizontal="right" vertical="center" wrapText="1"/>
    </xf>
    <xf numFmtId="2" fontId="3" fillId="56" borderId="15" xfId="0" quotePrefix="1" applyNumberFormat="1" applyFont="1" applyFill="1" applyBorder="1" applyAlignment="1">
      <alignment horizontal="right" vertical="center" wrapText="1"/>
    </xf>
    <xf numFmtId="0" fontId="3" fillId="0" borderId="15" xfId="0" applyFont="1" applyBorder="1" applyAlignment="1">
      <alignment horizontal="right" vertical="center" wrapText="1"/>
    </xf>
    <xf numFmtId="0" fontId="4" fillId="56" borderId="15" xfId="0" applyFont="1" applyFill="1" applyBorder="1" applyAlignment="1">
      <alignment horizontal="right" vertical="center" wrapText="1"/>
    </xf>
    <xf numFmtId="2" fontId="71" fillId="57" borderId="15" xfId="0" applyNumberFormat="1" applyFont="1" applyFill="1" applyBorder="1" applyAlignment="1">
      <alignment horizontal="center"/>
    </xf>
    <xf numFmtId="166" fontId="3" fillId="57" borderId="15" xfId="695" applyNumberFormat="1" applyFont="1" applyFill="1" applyBorder="1" applyAlignment="1">
      <alignment horizontal="right" vertical="center"/>
    </xf>
    <xf numFmtId="0" fontId="83" fillId="0" borderId="15" xfId="0" applyFont="1" applyBorder="1"/>
    <xf numFmtId="2" fontId="0" fillId="57" borderId="15" xfId="0" applyNumberFormat="1" applyFill="1" applyBorder="1"/>
    <xf numFmtId="2" fontId="6" fillId="57" borderId="15" xfId="0" applyNumberFormat="1" applyFont="1" applyFill="1" applyBorder="1"/>
    <xf numFmtId="0" fontId="3" fillId="56" borderId="0" xfId="898" applyFont="1" applyFill="1" applyAlignment="1">
      <alignment vertical="center"/>
    </xf>
    <xf numFmtId="0" fontId="3" fillId="56" borderId="0" xfId="898" applyFont="1" applyFill="1" applyAlignment="1">
      <alignment vertical="center" wrapText="1"/>
    </xf>
    <xf numFmtId="0" fontId="5" fillId="56" borderId="0" xfId="898" applyFont="1" applyFill="1"/>
    <xf numFmtId="0" fontId="84" fillId="0" borderId="0" xfId="898" applyFont="1"/>
    <xf numFmtId="0" fontId="5" fillId="56" borderId="0" xfId="898" applyFont="1" applyFill="1" applyAlignment="1">
      <alignment vertical="center" wrapText="1"/>
    </xf>
    <xf numFmtId="0" fontId="84" fillId="0" borderId="0" xfId="898" applyFont="1" applyAlignment="1">
      <alignment vertical="center"/>
    </xf>
    <xf numFmtId="0" fontId="4" fillId="56" borderId="0" xfId="898" applyFont="1" applyFill="1" applyAlignment="1">
      <alignment horizontal="center" vertical="center" wrapText="1"/>
    </xf>
    <xf numFmtId="0" fontId="6" fillId="56" borderId="0" xfId="898" applyFont="1" applyFill="1" applyAlignment="1">
      <alignment horizontal="center" vertical="center" wrapText="1"/>
    </xf>
    <xf numFmtId="0" fontId="6" fillId="56" borderId="0" xfId="898" applyFont="1" applyFill="1" applyAlignment="1">
      <alignment vertical="center" wrapText="1"/>
    </xf>
    <xf numFmtId="0" fontId="4" fillId="56" borderId="0" xfId="898" applyFont="1" applyFill="1" applyAlignment="1">
      <alignment horizontal="left" vertical="center" wrapText="1"/>
    </xf>
    <xf numFmtId="0" fontId="6" fillId="56" borderId="0" xfId="898" applyFont="1" applyFill="1" applyAlignment="1">
      <alignment horizontal="left" vertical="center" wrapText="1"/>
    </xf>
    <xf numFmtId="0" fontId="3" fillId="56" borderId="0" xfId="898" applyFont="1" applyFill="1" applyAlignment="1">
      <alignment horizontal="center" vertical="center" wrapText="1"/>
    </xf>
    <xf numFmtId="0" fontId="4" fillId="0" borderId="15" xfId="898" applyFont="1" applyBorder="1" applyAlignment="1">
      <alignment horizontal="center" vertical="center" wrapText="1"/>
    </xf>
    <xf numFmtId="49" fontId="4" fillId="56" borderId="17" xfId="898" applyNumberFormat="1" applyFont="1" applyFill="1" applyBorder="1" applyAlignment="1">
      <alignment horizontal="center" vertical="center" wrapText="1"/>
    </xf>
    <xf numFmtId="0" fontId="4" fillId="56" borderId="15" xfId="898" applyFont="1" applyFill="1" applyBorder="1" applyAlignment="1">
      <alignment horizontal="center" vertical="center" wrapText="1"/>
    </xf>
    <xf numFmtId="0" fontId="4" fillId="56" borderId="15" xfId="898" applyFont="1" applyFill="1" applyBorder="1" applyAlignment="1">
      <alignment horizontal="left" vertical="center"/>
    </xf>
    <xf numFmtId="0" fontId="4" fillId="56" borderId="17" xfId="898" applyFont="1" applyFill="1" applyBorder="1" applyAlignment="1">
      <alignment horizontal="left" vertical="center"/>
    </xf>
    <xf numFmtId="0" fontId="4" fillId="56" borderId="17" xfId="898" applyFont="1" applyFill="1" applyBorder="1" applyAlignment="1">
      <alignment horizontal="left" vertical="center" wrapText="1"/>
    </xf>
    <xf numFmtId="0" fontId="3" fillId="56" borderId="17" xfId="898" applyFont="1" applyFill="1" applyBorder="1" applyAlignment="1">
      <alignment horizontal="center" vertical="center" wrapText="1"/>
    </xf>
    <xf numFmtId="166" fontId="4" fillId="57" borderId="15" xfId="898" applyNumberFormat="1" applyFont="1" applyFill="1" applyBorder="1" applyAlignment="1">
      <alignment vertical="center" wrapText="1"/>
    </xf>
    <xf numFmtId="0" fontId="3" fillId="56" borderId="15" xfId="898" applyFont="1" applyFill="1" applyBorder="1" applyAlignment="1">
      <alignment horizontal="center" vertical="center" wrapText="1"/>
    </xf>
    <xf numFmtId="0" fontId="3" fillId="56" borderId="30" xfId="898" applyFont="1" applyFill="1" applyBorder="1" applyAlignment="1">
      <alignment horizontal="left" vertical="center"/>
    </xf>
    <xf numFmtId="0" fontId="7" fillId="56" borderId="23" xfId="898" applyFont="1" applyFill="1" applyBorder="1" applyAlignment="1">
      <alignment horizontal="left" vertical="center"/>
    </xf>
    <xf numFmtId="0" fontId="7" fillId="56" borderId="23" xfId="898" applyFont="1" applyFill="1" applyBorder="1" applyAlignment="1">
      <alignment horizontal="left" vertical="center" wrapText="1"/>
    </xf>
    <xf numFmtId="166" fontId="3" fillId="56" borderId="15" xfId="898" applyNumberFormat="1" applyFont="1" applyFill="1" applyBorder="1" applyAlignment="1">
      <alignment vertical="center" wrapText="1"/>
    </xf>
    <xf numFmtId="0" fontId="3" fillId="56" borderId="17" xfId="898" applyFont="1" applyFill="1" applyBorder="1" applyAlignment="1">
      <alignment horizontal="left" vertical="center"/>
    </xf>
    <xf numFmtId="0" fontId="3" fillId="56" borderId="16" xfId="898" applyFont="1" applyFill="1" applyBorder="1" applyAlignment="1">
      <alignment horizontal="left" vertical="center"/>
    </xf>
    <xf numFmtId="0" fontId="3" fillId="56" borderId="16" xfId="898" applyFont="1" applyFill="1" applyBorder="1" applyAlignment="1">
      <alignment horizontal="left" vertical="center" wrapText="1"/>
    </xf>
    <xf numFmtId="16" fontId="3" fillId="56" borderId="20" xfId="898" applyNumberFormat="1" applyFont="1" applyFill="1" applyBorder="1" applyAlignment="1">
      <alignment horizontal="center" vertical="center" wrapText="1"/>
    </xf>
    <xf numFmtId="0" fontId="3" fillId="56" borderId="20" xfId="898" applyFont="1" applyFill="1" applyBorder="1" applyAlignment="1">
      <alignment horizontal="left" vertical="center" wrapText="1"/>
    </xf>
    <xf numFmtId="16" fontId="3" fillId="56" borderId="15" xfId="898" applyNumberFormat="1" applyFont="1" applyFill="1" applyBorder="1" applyAlignment="1">
      <alignment horizontal="center" vertical="center" wrapText="1"/>
    </xf>
    <xf numFmtId="49" fontId="3" fillId="56" borderId="17" xfId="898" applyNumberFormat="1" applyFont="1" applyFill="1" applyBorder="1" applyAlignment="1">
      <alignment horizontal="center" vertical="center" wrapText="1"/>
    </xf>
    <xf numFmtId="0" fontId="3" fillId="56" borderId="20" xfId="898" applyFont="1" applyFill="1" applyBorder="1" applyAlignment="1">
      <alignment horizontal="left" vertical="center"/>
    </xf>
    <xf numFmtId="0" fontId="3" fillId="56" borderId="19" xfId="898" applyFont="1" applyFill="1" applyBorder="1" applyAlignment="1">
      <alignment horizontal="center" vertical="center" wrapText="1"/>
    </xf>
    <xf numFmtId="0" fontId="3" fillId="56" borderId="46" xfId="898" applyFont="1" applyFill="1" applyBorder="1" applyAlignment="1">
      <alignment horizontal="left" vertical="center"/>
    </xf>
    <xf numFmtId="0" fontId="3" fillId="56" borderId="24" xfId="898" applyFont="1" applyFill="1" applyBorder="1" applyAlignment="1">
      <alignment horizontal="left" vertical="center"/>
    </xf>
    <xf numFmtId="0" fontId="3" fillId="56" borderId="24" xfId="898" applyFont="1" applyFill="1" applyBorder="1" applyAlignment="1">
      <alignment horizontal="left" vertical="center" wrapText="1"/>
    </xf>
    <xf numFmtId="2" fontId="3" fillId="56" borderId="15" xfId="0" applyNumberFormat="1" applyFont="1" applyFill="1" applyBorder="1" applyAlignment="1">
      <alignment vertical="center" wrapText="1"/>
    </xf>
    <xf numFmtId="0" fontId="80" fillId="58" borderId="37" xfId="0" applyFont="1" applyFill="1" applyBorder="1" applyAlignment="1">
      <alignment horizontal="center" vertical="center" wrapText="1"/>
    </xf>
    <xf numFmtId="0" fontId="80" fillId="58" borderId="37" xfId="0" applyFont="1" applyFill="1" applyBorder="1" applyAlignment="1">
      <alignment horizontal="left" vertical="center"/>
    </xf>
    <xf numFmtId="0" fontId="80" fillId="58" borderId="39" xfId="0" applyFont="1" applyFill="1" applyBorder="1" applyAlignment="1">
      <alignment horizontal="left" vertical="center"/>
    </xf>
    <xf numFmtId="0" fontId="80" fillId="58" borderId="38" xfId="0" applyFont="1" applyFill="1" applyBorder="1" applyAlignment="1">
      <alignment horizontal="left" vertical="center" wrapText="1"/>
    </xf>
    <xf numFmtId="0" fontId="3" fillId="56" borderId="15" xfId="0" applyFont="1" applyFill="1" applyBorder="1" applyAlignment="1">
      <alignment vertical="center" wrapText="1"/>
    </xf>
    <xf numFmtId="0" fontId="3" fillId="56" borderId="15" xfId="898" applyFont="1" applyFill="1" applyBorder="1" applyAlignment="1">
      <alignment horizontal="left" vertical="center"/>
    </xf>
    <xf numFmtId="0" fontId="3" fillId="56" borderId="15" xfId="898" applyFont="1" applyFill="1" applyBorder="1" applyAlignment="1">
      <alignment horizontal="left" vertical="center" wrapText="1"/>
    </xf>
    <xf numFmtId="0" fontId="80" fillId="58" borderId="42" xfId="0" applyFont="1" applyFill="1" applyBorder="1" applyAlignment="1">
      <alignment horizontal="center" vertical="center" wrapText="1"/>
    </xf>
    <xf numFmtId="0" fontId="80" fillId="58" borderId="20" xfId="0" applyFont="1" applyFill="1" applyBorder="1" applyAlignment="1">
      <alignment horizontal="left" vertical="center"/>
    </xf>
    <xf numFmtId="0" fontId="80" fillId="58" borderId="39" xfId="0" applyFont="1" applyFill="1" applyBorder="1" applyAlignment="1">
      <alignment horizontal="left" vertical="center" wrapText="1"/>
    </xf>
    <xf numFmtId="0" fontId="80" fillId="0" borderId="42" xfId="0" applyFont="1" applyBorder="1" applyAlignment="1">
      <alignment horizontal="center" vertical="center" wrapText="1"/>
    </xf>
    <xf numFmtId="0" fontId="80" fillId="0" borderId="42" xfId="0" applyFont="1" applyBorder="1" applyAlignment="1">
      <alignment horizontal="left" vertical="center"/>
    </xf>
    <xf numFmtId="0" fontId="80" fillId="0" borderId="41" xfId="0" applyFont="1" applyBorder="1" applyAlignment="1">
      <alignment horizontal="left" vertical="center"/>
    </xf>
    <xf numFmtId="0" fontId="80" fillId="0" borderId="42" xfId="0" applyFont="1" applyBorder="1" applyAlignment="1">
      <alignment horizontal="left" vertical="center" wrapText="1"/>
    </xf>
    <xf numFmtId="16" fontId="3" fillId="0" borderId="15" xfId="898" quotePrefix="1" applyNumberFormat="1" applyFont="1" applyBorder="1" applyAlignment="1">
      <alignment horizontal="left" vertical="center" wrapText="1"/>
    </xf>
    <xf numFmtId="166" fontId="3" fillId="0" borderId="15" xfId="898" applyNumberFormat="1" applyFont="1" applyBorder="1" applyAlignment="1">
      <alignment vertical="center" wrapText="1"/>
    </xf>
    <xf numFmtId="0" fontId="3" fillId="59" borderId="0" xfId="898" applyFont="1" applyFill="1" applyAlignment="1">
      <alignment vertical="center" wrapText="1"/>
    </xf>
    <xf numFmtId="16" fontId="4" fillId="56" borderId="15" xfId="898" applyNumberFormat="1" applyFont="1" applyFill="1" applyBorder="1" applyAlignment="1">
      <alignment horizontal="left" vertical="center" wrapText="1"/>
    </xf>
    <xf numFmtId="166" fontId="4" fillId="56" borderId="15" xfId="898" applyNumberFormat="1" applyFont="1" applyFill="1" applyBorder="1" applyAlignment="1">
      <alignment vertical="center" wrapText="1"/>
    </xf>
    <xf numFmtId="0" fontId="4" fillId="0" borderId="15" xfId="898" applyFont="1" applyBorder="1" applyAlignment="1">
      <alignment horizontal="left" vertical="center"/>
    </xf>
    <xf numFmtId="0" fontId="4" fillId="0" borderId="17" xfId="898" applyFont="1" applyBorder="1" applyAlignment="1">
      <alignment horizontal="left" vertical="center"/>
    </xf>
    <xf numFmtId="0" fontId="4" fillId="0" borderId="17" xfId="898" applyFont="1" applyBorder="1" applyAlignment="1">
      <alignment horizontal="left" vertical="center" wrapText="1"/>
    </xf>
    <xf numFmtId="0" fontId="4" fillId="56" borderId="15" xfId="898" applyFont="1" applyFill="1" applyBorder="1" applyAlignment="1">
      <alignment horizontal="left" vertical="center" wrapText="1"/>
    </xf>
    <xf numFmtId="0" fontId="3" fillId="0" borderId="15" xfId="898" applyFont="1" applyBorder="1" applyAlignment="1">
      <alignment horizontal="center" vertical="center" wrapText="1"/>
    </xf>
    <xf numFmtId="0" fontId="3" fillId="0" borderId="30" xfId="898" applyFont="1" applyBorder="1" applyAlignment="1">
      <alignment horizontal="left" vertical="center"/>
    </xf>
    <xf numFmtId="0" fontId="3" fillId="0" borderId="23" xfId="898" applyFont="1" applyBorder="1" applyAlignment="1">
      <alignment horizontal="left" vertical="center"/>
    </xf>
    <xf numFmtId="0" fontId="3" fillId="0" borderId="23" xfId="898" applyFont="1" applyBorder="1" applyAlignment="1">
      <alignment horizontal="left" vertical="center" wrapText="1"/>
    </xf>
    <xf numFmtId="0" fontId="3" fillId="0" borderId="17" xfId="898" applyFont="1" applyBorder="1" applyAlignment="1">
      <alignment horizontal="center" vertical="center" wrapText="1"/>
    </xf>
    <xf numFmtId="0" fontId="3" fillId="0" borderId="17" xfId="898" applyFont="1" applyBorder="1" applyAlignment="1">
      <alignment horizontal="left" vertical="center"/>
    </xf>
    <xf numFmtId="0" fontId="3" fillId="0" borderId="16" xfId="898" applyFont="1" applyBorder="1" applyAlignment="1">
      <alignment horizontal="left" vertical="center"/>
    </xf>
    <xf numFmtId="0" fontId="3" fillId="0" borderId="20" xfId="898" applyFont="1" applyBorder="1" applyAlignment="1">
      <alignment horizontal="left" vertical="center" wrapText="1"/>
    </xf>
    <xf numFmtId="16" fontId="3" fillId="56" borderId="15" xfId="898" applyNumberFormat="1" applyFont="1" applyFill="1" applyBorder="1" applyAlignment="1">
      <alignment horizontal="left" vertical="center" wrapText="1"/>
    </xf>
    <xf numFmtId="0" fontId="3" fillId="0" borderId="19" xfId="898" applyFont="1" applyBorder="1" applyAlignment="1">
      <alignment horizontal="left" vertical="center"/>
    </xf>
    <xf numFmtId="0" fontId="3" fillId="0" borderId="21" xfId="898" applyFont="1" applyBorder="1" applyAlignment="1">
      <alignment horizontal="left" vertical="center" wrapText="1"/>
    </xf>
    <xf numFmtId="0" fontId="3" fillId="0" borderId="29" xfId="898" applyFont="1" applyBorder="1" applyAlignment="1">
      <alignment horizontal="left" vertical="center"/>
    </xf>
    <xf numFmtId="0" fontId="3" fillId="0" borderId="29" xfId="898" applyFont="1" applyBorder="1" applyAlignment="1">
      <alignment horizontal="left" vertical="center" wrapText="1"/>
    </xf>
    <xf numFmtId="0" fontId="3" fillId="0" borderId="17" xfId="898" applyFont="1" applyBorder="1" applyAlignment="1">
      <alignment horizontal="center" vertical="center"/>
    </xf>
    <xf numFmtId="0" fontId="3" fillId="0" borderId="20" xfId="898" applyFont="1" applyBorder="1" applyAlignment="1">
      <alignment horizontal="left" vertical="center"/>
    </xf>
    <xf numFmtId="16" fontId="3" fillId="0" borderId="15" xfId="898" applyNumberFormat="1" applyFont="1" applyBorder="1" applyAlignment="1">
      <alignment horizontal="left" vertical="center"/>
    </xf>
    <xf numFmtId="166" fontId="3" fillId="0" borderId="15" xfId="898" applyNumberFormat="1" applyFont="1" applyBorder="1" applyAlignment="1">
      <alignment vertical="center"/>
    </xf>
    <xf numFmtId="0" fontId="3" fillId="56" borderId="15" xfId="898" quotePrefix="1" applyFont="1" applyFill="1" applyBorder="1" applyAlignment="1">
      <alignment horizontal="left" vertical="center" wrapText="1"/>
    </xf>
    <xf numFmtId="166" fontId="3" fillId="57" borderId="15" xfId="898" applyNumberFormat="1" applyFont="1" applyFill="1" applyBorder="1" applyAlignment="1">
      <alignment vertical="center" wrapText="1"/>
    </xf>
    <xf numFmtId="0" fontId="3" fillId="0" borderId="15" xfId="898" applyFont="1" applyBorder="1" applyAlignment="1">
      <alignment horizontal="left" vertical="center"/>
    </xf>
    <xf numFmtId="0" fontId="3" fillId="0" borderId="15" xfId="898" applyFont="1" applyBorder="1" applyAlignment="1">
      <alignment horizontal="left" vertical="center" wrapText="1"/>
    </xf>
    <xf numFmtId="0" fontId="3" fillId="56" borderId="15" xfId="898" quotePrefix="1" applyFont="1" applyFill="1" applyBorder="1" applyAlignment="1">
      <alignment horizontal="center" vertical="center" wrapText="1"/>
    </xf>
    <xf numFmtId="0" fontId="3" fillId="56" borderId="19" xfId="898" applyFont="1" applyFill="1" applyBorder="1" applyAlignment="1">
      <alignment horizontal="left" vertical="center" wrapText="1"/>
    </xf>
    <xf numFmtId="166" fontId="3" fillId="56" borderId="19" xfId="898" applyNumberFormat="1" applyFont="1" applyFill="1" applyBorder="1" applyAlignment="1">
      <alignment vertical="center" wrapText="1"/>
    </xf>
    <xf numFmtId="0" fontId="3" fillId="56" borderId="17" xfId="898" applyFont="1" applyFill="1" applyBorder="1" applyAlignment="1">
      <alignment horizontal="left" vertical="center" wrapText="1"/>
    </xf>
    <xf numFmtId="0" fontId="3" fillId="56" borderId="23" xfId="898" applyFont="1" applyFill="1" applyBorder="1" applyAlignment="1">
      <alignment horizontal="left" vertical="center"/>
    </xf>
    <xf numFmtId="0" fontId="3" fillId="56" borderId="23" xfId="898" applyFont="1" applyFill="1" applyBorder="1" applyAlignment="1">
      <alignment horizontal="left" vertical="center" wrapText="1"/>
    </xf>
    <xf numFmtId="0" fontId="3" fillId="57" borderId="15" xfId="0" applyFont="1" applyFill="1" applyBorder="1" applyAlignment="1">
      <alignment vertical="center" wrapText="1"/>
    </xf>
    <xf numFmtId="0" fontId="7" fillId="56" borderId="17" xfId="898" applyFont="1" applyFill="1" applyBorder="1" applyAlignment="1">
      <alignment horizontal="left" vertical="center"/>
    </xf>
    <xf numFmtId="0" fontId="7" fillId="56" borderId="20" xfId="898" applyFont="1" applyFill="1" applyBorder="1" applyAlignment="1">
      <alignment horizontal="left" vertical="center" wrapText="1"/>
    </xf>
    <xf numFmtId="0" fontId="3" fillId="0" borderId="46" xfId="898" applyFont="1" applyBorder="1" applyAlignment="1">
      <alignment horizontal="left" vertical="center"/>
    </xf>
    <xf numFmtId="0" fontId="3" fillId="0" borderId="24" xfId="898" applyFont="1" applyBorder="1" applyAlignment="1">
      <alignment horizontal="left" vertical="center"/>
    </xf>
    <xf numFmtId="0" fontId="3" fillId="0" borderId="24" xfId="898" applyFont="1" applyBorder="1" applyAlignment="1">
      <alignment horizontal="left" vertical="center" wrapText="1"/>
    </xf>
    <xf numFmtId="0" fontId="3" fillId="0" borderId="0" xfId="898" applyFont="1" applyAlignment="1">
      <alignment vertical="center" wrapText="1"/>
    </xf>
    <xf numFmtId="0" fontId="3" fillId="56" borderId="23" xfId="898" applyFont="1" applyFill="1" applyBorder="1" applyAlignment="1">
      <alignment horizontal="center" vertical="center" wrapText="1"/>
    </xf>
    <xf numFmtId="0" fontId="3" fillId="0" borderId="28" xfId="898" applyFont="1" applyBorder="1" applyAlignment="1">
      <alignment horizontal="left" vertical="center"/>
    </xf>
    <xf numFmtId="0" fontId="3" fillId="56" borderId="16" xfId="898" quotePrefix="1" applyFont="1" applyFill="1" applyBorder="1" applyAlignment="1">
      <alignment horizontal="center" vertical="center" wrapText="1"/>
    </xf>
    <xf numFmtId="0" fontId="3" fillId="56" borderId="21" xfId="898" applyFont="1" applyFill="1" applyBorder="1" applyAlignment="1">
      <alignment horizontal="center" vertical="center" wrapText="1"/>
    </xf>
    <xf numFmtId="0" fontId="3" fillId="0" borderId="31" xfId="898" applyFont="1" applyBorder="1" applyAlignment="1">
      <alignment horizontal="left" vertical="center"/>
    </xf>
    <xf numFmtId="0" fontId="3" fillId="0" borderId="0" xfId="898" applyFont="1" applyAlignment="1">
      <alignment horizontal="left" vertical="center" wrapText="1"/>
    </xf>
    <xf numFmtId="0" fontId="3" fillId="0" borderId="21" xfId="898" applyFont="1" applyBorder="1" applyAlignment="1">
      <alignment horizontal="left" vertical="center"/>
    </xf>
    <xf numFmtId="0" fontId="3" fillId="0" borderId="22" xfId="898" applyFont="1" applyBorder="1" applyAlignment="1">
      <alignment horizontal="left" vertical="center"/>
    </xf>
    <xf numFmtId="0" fontId="3" fillId="0" borderId="18" xfId="898" applyFont="1" applyBorder="1" applyAlignment="1">
      <alignment horizontal="left" vertical="center" wrapText="1"/>
    </xf>
    <xf numFmtId="0" fontId="7" fillId="0" borderId="17" xfId="898" applyFont="1" applyBorder="1" applyAlignment="1">
      <alignment horizontal="left" vertical="center"/>
    </xf>
    <xf numFmtId="0" fontId="7" fillId="0" borderId="20" xfId="898" applyFont="1" applyBorder="1" applyAlignment="1">
      <alignment horizontal="left" vertical="center" wrapText="1"/>
    </xf>
    <xf numFmtId="16" fontId="3" fillId="56" borderId="15" xfId="898" quotePrefix="1" applyNumberFormat="1" applyFont="1" applyFill="1" applyBorder="1" applyAlignment="1">
      <alignment horizontal="left" vertical="center" wrapText="1"/>
    </xf>
    <xf numFmtId="0" fontId="4" fillId="56" borderId="19" xfId="898" applyFont="1" applyFill="1" applyBorder="1" applyAlignment="1">
      <alignment horizontal="left" vertical="center"/>
    </xf>
    <xf numFmtId="0" fontId="4" fillId="56" borderId="21" xfId="898" applyFont="1" applyFill="1" applyBorder="1" applyAlignment="1">
      <alignment horizontal="left" vertical="center"/>
    </xf>
    <xf numFmtId="0" fontId="4" fillId="56" borderId="21" xfId="898" applyFont="1" applyFill="1" applyBorder="1" applyAlignment="1">
      <alignment horizontal="left" vertical="center" wrapText="1"/>
    </xf>
    <xf numFmtId="16" fontId="4" fillId="56" borderId="15" xfId="898" quotePrefix="1" applyNumberFormat="1" applyFont="1" applyFill="1" applyBorder="1" applyAlignment="1">
      <alignment horizontal="left" vertical="center" wrapText="1"/>
    </xf>
    <xf numFmtId="0" fontId="3" fillId="0" borderId="16" xfId="898" applyFont="1" applyBorder="1" applyAlignment="1">
      <alignment horizontal="left" vertical="center" wrapText="1"/>
    </xf>
    <xf numFmtId="0" fontId="4" fillId="56" borderId="20" xfId="898" applyFont="1" applyFill="1" applyBorder="1" applyAlignment="1">
      <alignment horizontal="left" vertical="center" wrapText="1"/>
    </xf>
    <xf numFmtId="0" fontId="3" fillId="56" borderId="0" xfId="898" applyFont="1" applyFill="1" applyAlignment="1">
      <alignment horizontal="left" vertical="center" wrapText="1"/>
    </xf>
    <xf numFmtId="0" fontId="28" fillId="0" borderId="0" xfId="695" applyAlignment="1">
      <alignment vertical="center"/>
    </xf>
    <xf numFmtId="0" fontId="4" fillId="0" borderId="0" xfId="695" applyFont="1" applyAlignment="1">
      <alignment vertical="center"/>
    </xf>
    <xf numFmtId="0" fontId="71" fillId="0" borderId="0" xfId="695" applyFont="1" applyAlignment="1">
      <alignment horizontal="left" vertical="center"/>
    </xf>
    <xf numFmtId="0" fontId="11" fillId="0" borderId="0" xfId="695" applyFont="1" applyAlignment="1">
      <alignment vertical="center"/>
    </xf>
    <xf numFmtId="0" fontId="71" fillId="0" borderId="0" xfId="695" applyFont="1" applyAlignment="1">
      <alignment vertical="center"/>
    </xf>
    <xf numFmtId="0" fontId="90" fillId="0" borderId="0" xfId="695" applyFont="1" applyAlignment="1">
      <alignment horizontal="center" vertical="center"/>
    </xf>
    <xf numFmtId="0" fontId="22" fillId="0" borderId="0" xfId="695" applyFont="1" applyAlignment="1">
      <alignment vertical="center"/>
    </xf>
    <xf numFmtId="0" fontId="93" fillId="0" borderId="0" xfId="695" applyFont="1" applyAlignment="1">
      <alignment horizontal="center" vertical="center"/>
    </xf>
    <xf numFmtId="0" fontId="23" fillId="0" borderId="15" xfId="695" applyFont="1" applyBorder="1" applyAlignment="1">
      <alignment horizontal="center" vertical="center" wrapText="1"/>
    </xf>
    <xf numFmtId="0" fontId="23" fillId="57" borderId="15" xfId="695" applyFont="1" applyFill="1" applyBorder="1" applyAlignment="1">
      <alignment horizontal="center" vertical="center" wrapText="1"/>
    </xf>
    <xf numFmtId="0" fontId="28" fillId="0" borderId="0" xfId="695" applyAlignment="1">
      <alignment vertical="center" wrapText="1"/>
    </xf>
    <xf numFmtId="0" fontId="23" fillId="0" borderId="15" xfId="695" applyFont="1" applyBorder="1" applyAlignment="1">
      <alignment vertical="center" wrapText="1"/>
    </xf>
    <xf numFmtId="0" fontId="23" fillId="0" borderId="15" xfId="695" applyFont="1" applyBorder="1" applyAlignment="1">
      <alignment vertical="center"/>
    </xf>
    <xf numFmtId="0" fontId="61" fillId="0" borderId="15" xfId="695" applyFont="1" applyBorder="1" applyAlignment="1">
      <alignment vertical="center"/>
    </xf>
    <xf numFmtId="166" fontId="23" fillId="57" borderId="15" xfId="695" applyNumberFormat="1" applyFont="1" applyFill="1" applyBorder="1" applyAlignment="1">
      <alignment horizontal="right" vertical="center"/>
    </xf>
    <xf numFmtId="166" fontId="23" fillId="0" borderId="15" xfId="695" applyNumberFormat="1" applyFont="1" applyBorder="1" applyAlignment="1">
      <alignment horizontal="right" vertical="center" wrapText="1"/>
    </xf>
    <xf numFmtId="0" fontId="6" fillId="0" borderId="0" xfId="695" applyFont="1" applyAlignment="1">
      <alignment vertical="center"/>
    </xf>
    <xf numFmtId="0" fontId="11" fillId="0" borderId="15" xfId="695" applyFont="1" applyBorder="1" applyAlignment="1">
      <alignment vertical="center" wrapText="1"/>
    </xf>
    <xf numFmtId="0" fontId="11" fillId="0" borderId="15" xfId="695" applyFont="1" applyBorder="1" applyAlignment="1">
      <alignment horizontal="left" vertical="center"/>
    </xf>
    <xf numFmtId="166" fontId="11" fillId="57" borderId="15" xfId="695" applyNumberFormat="1" applyFont="1" applyFill="1" applyBorder="1" applyAlignment="1">
      <alignment horizontal="right" vertical="center"/>
    </xf>
    <xf numFmtId="166" fontId="11" fillId="0" borderId="15" xfId="695" applyNumberFormat="1" applyFont="1" applyBorder="1" applyAlignment="1">
      <alignment horizontal="right" vertical="center" wrapText="1"/>
    </xf>
    <xf numFmtId="166" fontId="11" fillId="0" borderId="15" xfId="695" applyNumberFormat="1" applyFont="1" applyBorder="1" applyAlignment="1">
      <alignment horizontal="right" vertical="center"/>
    </xf>
    <xf numFmtId="0" fontId="11" fillId="0" borderId="15" xfId="695" applyFont="1" applyBorder="1" applyAlignment="1">
      <alignment vertical="center"/>
    </xf>
    <xf numFmtId="0" fontId="11" fillId="0" borderId="15" xfId="695" applyFont="1" applyBorder="1" applyAlignment="1">
      <alignment horizontal="center" vertical="center"/>
    </xf>
    <xf numFmtId="0" fontId="22" fillId="0" borderId="15" xfId="695" applyFont="1" applyBorder="1" applyAlignment="1">
      <alignment vertical="center"/>
    </xf>
    <xf numFmtId="0" fontId="23" fillId="0" borderId="15" xfId="695" applyFont="1" applyBorder="1" applyAlignment="1">
      <alignment horizontal="left" vertical="center"/>
    </xf>
    <xf numFmtId="166" fontId="23" fillId="0" borderId="15" xfId="695" applyNumberFormat="1" applyFont="1" applyBorder="1" applyAlignment="1">
      <alignment horizontal="right" vertical="center"/>
    </xf>
    <xf numFmtId="166" fontId="61" fillId="0" borderId="15" xfId="695" applyNumberFormat="1" applyFont="1" applyBorder="1" applyAlignment="1">
      <alignment horizontal="right" vertical="center"/>
    </xf>
    <xf numFmtId="166" fontId="22" fillId="0" borderId="15" xfId="695" applyNumberFormat="1" applyFont="1" applyBorder="1" applyAlignment="1">
      <alignment horizontal="right" vertical="center"/>
    </xf>
    <xf numFmtId="0" fontId="3" fillId="0" borderId="0" xfId="695" applyFont="1" applyAlignment="1">
      <alignment vertical="center" wrapText="1"/>
    </xf>
    <xf numFmtId="0" fontId="71" fillId="0" borderId="18" xfId="695" applyFont="1" applyBorder="1" applyAlignment="1">
      <alignment horizontal="left" vertical="center" wrapText="1"/>
    </xf>
    <xf numFmtId="0" fontId="3" fillId="0" borderId="0" xfId="695" applyFont="1" applyAlignment="1">
      <alignment horizontal="left" vertical="top" wrapText="1"/>
    </xf>
    <xf numFmtId="0" fontId="3" fillId="0" borderId="0" xfId="695" applyFont="1" applyAlignment="1">
      <alignment horizontal="center" vertical="top" wrapText="1"/>
    </xf>
    <xf numFmtId="0" fontId="1" fillId="0" borderId="0" xfId="1085" applyAlignment="1">
      <alignment vertical="center"/>
    </xf>
    <xf numFmtId="0" fontId="1" fillId="56" borderId="0" xfId="1086" applyFill="1"/>
    <xf numFmtId="0" fontId="4" fillId="56" borderId="0" xfId="1086" applyFont="1" applyFill="1"/>
    <xf numFmtId="0" fontId="1" fillId="0" borderId="0" xfId="1086"/>
    <xf numFmtId="0" fontId="3" fillId="56" borderId="0" xfId="1086" applyFont="1" applyFill="1" applyAlignment="1">
      <alignment horizontal="left"/>
    </xf>
    <xf numFmtId="0" fontId="3" fillId="56" borderId="0" xfId="1086" applyFont="1" applyFill="1" applyAlignment="1">
      <alignment horizontal="right"/>
    </xf>
    <xf numFmtId="0" fontId="1" fillId="56" borderId="0" xfId="1086" applyFill="1" applyAlignment="1">
      <alignment horizontal="right"/>
    </xf>
    <xf numFmtId="0" fontId="97" fillId="0" borderId="0" xfId="1086" applyFont="1"/>
    <xf numFmtId="0" fontId="98" fillId="0" borderId="0" xfId="1086" applyFont="1"/>
    <xf numFmtId="0" fontId="98" fillId="0" borderId="0" xfId="1086" applyFont="1" applyAlignment="1">
      <alignment wrapText="1"/>
    </xf>
    <xf numFmtId="0" fontId="99" fillId="0" borderId="0" xfId="1087" applyAlignment="1" applyProtection="1"/>
    <xf numFmtId="0" fontId="97" fillId="56" borderId="0" xfId="1086" applyFont="1" applyFill="1" applyAlignment="1">
      <alignment horizontal="center"/>
    </xf>
    <xf numFmtId="0" fontId="1" fillId="56" borderId="0" xfId="1086" applyFill="1" applyAlignment="1">
      <alignment horizontal="left"/>
    </xf>
    <xf numFmtId="0" fontId="4" fillId="0" borderId="15" xfId="1086" applyFont="1" applyBorder="1" applyAlignment="1">
      <alignment horizontal="center" vertical="center" wrapText="1"/>
    </xf>
    <xf numFmtId="0" fontId="104" fillId="0" borderId="15" xfId="1086" applyFont="1" applyBorder="1" applyAlignment="1">
      <alignment horizontal="center" vertical="center" wrapText="1"/>
    </xf>
    <xf numFmtId="0" fontId="3" fillId="0" borderId="15" xfId="1086" applyFont="1" applyBorder="1" applyAlignment="1">
      <alignment horizontal="center" wrapText="1"/>
    </xf>
    <xf numFmtId="0" fontId="3" fillId="0" borderId="15" xfId="1086" applyFont="1" applyBorder="1" applyAlignment="1">
      <alignment horizontal="center" vertical="top" wrapText="1"/>
    </xf>
    <xf numFmtId="0" fontId="105" fillId="0" borderId="15" xfId="1086" applyFont="1" applyBorder="1" applyAlignment="1">
      <alignment horizontal="center" wrapText="1"/>
    </xf>
    <xf numFmtId="0" fontId="3" fillId="0" borderId="15" xfId="1086" applyFont="1" applyBorder="1" applyAlignment="1">
      <alignment horizontal="center"/>
    </xf>
    <xf numFmtId="0" fontId="3" fillId="0" borderId="15" xfId="1086" applyFont="1" applyBorder="1" applyAlignment="1">
      <alignment horizontal="center" vertical="top"/>
    </xf>
    <xf numFmtId="0" fontId="4" fillId="0" borderId="15" xfId="1086" applyFont="1" applyBorder="1" applyAlignment="1">
      <alignment vertical="top" wrapText="1"/>
    </xf>
    <xf numFmtId="0" fontId="2" fillId="0" borderId="15" xfId="1086" applyFont="1" applyBorder="1" applyAlignment="1">
      <alignment vertical="top" wrapText="1"/>
    </xf>
    <xf numFmtId="0" fontId="106" fillId="0" borderId="15" xfId="1086" applyFont="1" applyBorder="1" applyAlignment="1">
      <alignment horizontal="center" vertical="center" wrapText="1"/>
    </xf>
    <xf numFmtId="0" fontId="2" fillId="0" borderId="15" xfId="1086" applyFont="1" applyBorder="1" applyAlignment="1">
      <alignment horizontal="center" vertical="center" wrapText="1"/>
    </xf>
    <xf numFmtId="0" fontId="1" fillId="0" borderId="15" xfId="1086" applyBorder="1"/>
    <xf numFmtId="0" fontId="3" fillId="0" borderId="15" xfId="1086" applyFont="1" applyBorder="1" applyAlignment="1">
      <alignment horizontal="center" vertical="center" wrapText="1"/>
    </xf>
    <xf numFmtId="0" fontId="3" fillId="0" borderId="15" xfId="1086" applyFont="1" applyBorder="1" applyAlignment="1">
      <alignment vertical="center" wrapText="1"/>
    </xf>
    <xf numFmtId="0" fontId="71" fillId="0" borderId="15" xfId="1086" applyFont="1" applyBorder="1" applyAlignment="1">
      <alignment horizontal="center" vertical="center" wrapText="1"/>
    </xf>
    <xf numFmtId="0" fontId="107" fillId="0" borderId="15" xfId="1086" applyFont="1" applyBorder="1" applyAlignment="1">
      <alignment horizontal="center" vertical="center" wrapText="1"/>
    </xf>
    <xf numFmtId="0" fontId="71" fillId="0" borderId="15" xfId="1086" applyFont="1" applyBorder="1" applyAlignment="1">
      <alignment vertical="top" wrapText="1"/>
    </xf>
    <xf numFmtId="0" fontId="105" fillId="0" borderId="15" xfId="1086" applyFont="1" applyBorder="1" applyAlignment="1">
      <alignment horizontal="center" vertical="center" wrapText="1"/>
    </xf>
    <xf numFmtId="0" fontId="4" fillId="0" borderId="15" xfId="1086" applyFont="1" applyBorder="1" applyAlignment="1">
      <alignment vertical="center" wrapText="1"/>
    </xf>
    <xf numFmtId="0" fontId="11" fillId="56" borderId="18" xfId="1086" applyFont="1" applyFill="1" applyBorder="1" applyAlignment="1">
      <alignment horizontal="left"/>
    </xf>
    <xf numFmtId="0" fontId="11" fillId="56" borderId="18" xfId="1086" applyFont="1" applyFill="1" applyBorder="1"/>
    <xf numFmtId="0" fontId="3" fillId="56" borderId="0" xfId="1086" applyFont="1" applyFill="1" applyAlignment="1">
      <alignment horizontal="center" vertical="top" wrapText="1"/>
    </xf>
    <xf numFmtId="0" fontId="3" fillId="56" borderId="0" xfId="1086" applyFont="1" applyFill="1" applyAlignment="1">
      <alignment wrapText="1"/>
    </xf>
    <xf numFmtId="0" fontId="3" fillId="56" borderId="0" xfId="1086" applyFont="1" applyFill="1" applyAlignment="1">
      <alignment horizontal="center" vertical="top"/>
    </xf>
    <xf numFmtId="0" fontId="1" fillId="56" borderId="0" xfId="1086" applyFill="1" applyAlignment="1">
      <alignment horizontal="center" vertical="top"/>
    </xf>
    <xf numFmtId="0" fontId="1" fillId="56" borderId="0" xfId="1086" applyFill="1" applyAlignment="1">
      <alignment wrapText="1"/>
    </xf>
    <xf numFmtId="0" fontId="11" fillId="0" borderId="18" xfId="1086" applyFont="1" applyBorder="1"/>
    <xf numFmtId="0" fontId="3" fillId="0" borderId="0" xfId="1086" applyFont="1" applyAlignment="1">
      <alignment wrapText="1"/>
    </xf>
    <xf numFmtId="0" fontId="3" fillId="56" borderId="0" xfId="1088" applyFont="1" applyFill="1" applyAlignment="1">
      <alignment vertical="center"/>
    </xf>
    <xf numFmtId="0" fontId="3" fillId="56" borderId="0" xfId="1088" applyFont="1" applyFill="1" applyAlignment="1">
      <alignment vertical="center" wrapText="1"/>
    </xf>
    <xf numFmtId="0" fontId="4" fillId="56" borderId="0" xfId="1088" applyFont="1" applyFill="1" applyAlignment="1">
      <alignment vertical="center"/>
    </xf>
    <xf numFmtId="0" fontId="84" fillId="0" borderId="0" xfId="1088" applyFont="1" applyAlignment="1">
      <alignment vertical="center"/>
    </xf>
    <xf numFmtId="0" fontId="5" fillId="56" borderId="0" xfId="1088" applyFont="1" applyFill="1" applyAlignment="1">
      <alignment vertical="center"/>
    </xf>
    <xf numFmtId="0" fontId="3" fillId="56" borderId="0" xfId="1088" applyFont="1" applyFill="1" applyAlignment="1">
      <alignment horizontal="center" vertical="center" wrapText="1"/>
    </xf>
    <xf numFmtId="0" fontId="4" fillId="56" borderId="0" xfId="1088" applyFont="1" applyFill="1" applyAlignment="1">
      <alignment horizontal="center" vertical="center" wrapText="1"/>
    </xf>
    <xf numFmtId="0" fontId="6" fillId="56" borderId="0" xfId="1088" applyFont="1" applyFill="1" applyAlignment="1">
      <alignment horizontal="center" vertical="center" wrapText="1"/>
    </xf>
    <xf numFmtId="0" fontId="6" fillId="56" borderId="0" xfId="1088" applyFont="1" applyFill="1" applyAlignment="1">
      <alignment vertical="center" wrapText="1"/>
    </xf>
    <xf numFmtId="0" fontId="4" fillId="56" borderId="15" xfId="1088" applyFont="1" applyFill="1" applyBorder="1" applyAlignment="1">
      <alignment horizontal="center" vertical="center" wrapText="1"/>
    </xf>
    <xf numFmtId="0" fontId="4" fillId="56" borderId="30" xfId="1088" applyFont="1" applyFill="1" applyBorder="1" applyAlignment="1">
      <alignment horizontal="center" vertical="center" wrapText="1"/>
    </xf>
    <xf numFmtId="0" fontId="4" fillId="0" borderId="15" xfId="1088" applyFont="1" applyBorder="1" applyAlignment="1">
      <alignment horizontal="center" vertical="center" wrapText="1"/>
    </xf>
    <xf numFmtId="49" fontId="4" fillId="56" borderId="17" xfId="1088" applyNumberFormat="1" applyFont="1" applyFill="1" applyBorder="1" applyAlignment="1">
      <alignment horizontal="center" vertical="center" wrapText="1"/>
    </xf>
    <xf numFmtId="0" fontId="4" fillId="56" borderId="15" xfId="1088" applyFont="1" applyFill="1" applyBorder="1" applyAlignment="1">
      <alignment horizontal="center" vertical="center"/>
    </xf>
    <xf numFmtId="0" fontId="4" fillId="56" borderId="17" xfId="1088" applyFont="1" applyFill="1" applyBorder="1" applyAlignment="1">
      <alignment horizontal="left" vertical="center" wrapText="1"/>
    </xf>
    <xf numFmtId="0" fontId="4" fillId="56" borderId="16" xfId="1088" applyFont="1" applyFill="1" applyBorder="1" applyAlignment="1">
      <alignment horizontal="left" vertical="center" wrapText="1"/>
    </xf>
    <xf numFmtId="2" fontId="4" fillId="57" borderId="15" xfId="0" applyNumberFormat="1" applyFont="1" applyFill="1" applyBorder="1" applyAlignment="1">
      <alignment vertical="center" wrapText="1"/>
    </xf>
    <xf numFmtId="0" fontId="3" fillId="56" borderId="15" xfId="1088" applyFont="1" applyFill="1" applyBorder="1" applyAlignment="1">
      <alignment horizontal="center" vertical="center" wrapText="1"/>
    </xf>
    <xf numFmtId="0" fontId="3" fillId="56" borderId="17" xfId="1088" applyFont="1" applyFill="1" applyBorder="1" applyAlignment="1">
      <alignment horizontal="left" vertical="center" wrapText="1"/>
    </xf>
    <xf numFmtId="0" fontId="3" fillId="56" borderId="20" xfId="1088" applyFont="1" applyFill="1" applyBorder="1" applyAlignment="1">
      <alignment horizontal="left" vertical="center" wrapText="1"/>
    </xf>
    <xf numFmtId="0" fontId="3" fillId="0" borderId="17" xfId="1088" applyFont="1" applyBorder="1" applyAlignment="1">
      <alignment horizontal="center" vertical="center" wrapText="1"/>
    </xf>
    <xf numFmtId="0" fontId="3" fillId="0" borderId="17" xfId="1088" applyFont="1" applyBorder="1" applyAlignment="1">
      <alignment horizontal="left" vertical="center"/>
    </xf>
    <xf numFmtId="0" fontId="3" fillId="0" borderId="20" xfId="1088" applyFont="1" applyBorder="1" applyAlignment="1">
      <alignment horizontal="left" vertical="center"/>
    </xf>
    <xf numFmtId="0" fontId="3" fillId="0" borderId="16" xfId="1088" applyFont="1" applyBorder="1" applyAlignment="1">
      <alignment horizontal="left" vertical="center"/>
    </xf>
    <xf numFmtId="0" fontId="3" fillId="0" borderId="16" xfId="1088" applyFont="1" applyBorder="1" applyAlignment="1">
      <alignment horizontal="left" vertical="center" wrapText="1"/>
    </xf>
    <xf numFmtId="16" fontId="3" fillId="0" borderId="20" xfId="1088" applyNumberFormat="1" applyFont="1" applyBorder="1" applyAlignment="1">
      <alignment horizontal="left" vertical="center" wrapText="1"/>
    </xf>
    <xf numFmtId="0" fontId="3" fillId="0" borderId="20" xfId="1088" applyFont="1" applyBorder="1" applyAlignment="1">
      <alignment horizontal="left" vertical="center" wrapText="1"/>
    </xf>
    <xf numFmtId="16" fontId="3" fillId="0" borderId="15" xfId="1088" applyNumberFormat="1" applyFont="1" applyBorder="1" applyAlignment="1">
      <alignment horizontal="left" vertical="center" wrapText="1"/>
    </xf>
    <xf numFmtId="0" fontId="108" fillId="57" borderId="15" xfId="0" applyFont="1" applyFill="1" applyBorder="1" applyAlignment="1">
      <alignment vertical="center" wrapText="1"/>
    </xf>
    <xf numFmtId="0" fontId="3" fillId="0" borderId="17" xfId="1088" applyFont="1" applyBorder="1" applyAlignment="1">
      <alignment vertical="center"/>
    </xf>
    <xf numFmtId="0" fontId="3" fillId="0" borderId="16" xfId="1088" applyFont="1" applyBorder="1" applyAlignment="1">
      <alignment vertical="center"/>
    </xf>
    <xf numFmtId="0" fontId="3" fillId="0" borderId="15" xfId="1088" applyFont="1" applyBorder="1" applyAlignment="1">
      <alignment horizontal="left" vertical="center" wrapText="1"/>
    </xf>
    <xf numFmtId="2" fontId="3" fillId="57" borderId="15" xfId="0" applyNumberFormat="1" applyFont="1" applyFill="1" applyBorder="1" applyAlignment="1">
      <alignment vertical="center" wrapText="1"/>
    </xf>
    <xf numFmtId="0" fontId="3" fillId="56" borderId="17" xfId="1088" applyFont="1" applyFill="1" applyBorder="1" applyAlignment="1">
      <alignment horizontal="center" vertical="center" wrapText="1"/>
    </xf>
    <xf numFmtId="0" fontId="3" fillId="56" borderId="17" xfId="1088" applyFont="1" applyFill="1" applyBorder="1" applyAlignment="1">
      <alignment horizontal="left" vertical="center"/>
    </xf>
    <xf numFmtId="0" fontId="3" fillId="0" borderId="20" xfId="1088" applyFont="1" applyBorder="1" applyAlignment="1">
      <alignment vertical="center"/>
    </xf>
    <xf numFmtId="0" fontId="3" fillId="56" borderId="15" xfId="1088" applyFont="1" applyFill="1" applyBorder="1" applyAlignment="1">
      <alignment horizontal="left" vertical="center" wrapText="1"/>
    </xf>
    <xf numFmtId="0" fontId="3" fillId="0" borderId="17" xfId="1088" applyFont="1" applyBorder="1" applyAlignment="1">
      <alignment horizontal="center" vertical="center"/>
    </xf>
    <xf numFmtId="0" fontId="3" fillId="0" borderId="20" xfId="1088" applyFont="1" applyBorder="1"/>
    <xf numFmtId="0" fontId="4" fillId="0" borderId="20" xfId="1088" applyFont="1" applyBorder="1"/>
    <xf numFmtId="0" fontId="4" fillId="0" borderId="16" xfId="1088" applyFont="1" applyBorder="1" applyAlignment="1">
      <alignment horizontal="left" vertical="center"/>
    </xf>
    <xf numFmtId="0" fontId="3" fillId="56" borderId="16" xfId="1088" applyFont="1" applyFill="1" applyBorder="1" applyAlignment="1">
      <alignment horizontal="left" vertical="center" wrapText="1"/>
    </xf>
    <xf numFmtId="0" fontId="3" fillId="56" borderId="46" xfId="1088" applyFont="1" applyFill="1" applyBorder="1" applyAlignment="1">
      <alignment horizontal="left" vertical="center"/>
    </xf>
    <xf numFmtId="0" fontId="3" fillId="56" borderId="24" xfId="1088" applyFont="1" applyFill="1" applyBorder="1" applyAlignment="1">
      <alignment horizontal="left" vertical="center"/>
    </xf>
    <xf numFmtId="0" fontId="3" fillId="56" borderId="24" xfId="1088" applyFont="1" applyFill="1" applyBorder="1" applyAlignment="1">
      <alignment horizontal="left" vertical="center" wrapText="1"/>
    </xf>
    <xf numFmtId="0" fontId="3" fillId="56" borderId="16" xfId="1088" applyFont="1" applyFill="1" applyBorder="1" applyAlignment="1">
      <alignment horizontal="left" vertical="center"/>
    </xf>
    <xf numFmtId="16" fontId="3" fillId="56" borderId="15" xfId="1088" applyNumberFormat="1" applyFont="1" applyFill="1" applyBorder="1" applyAlignment="1">
      <alignment horizontal="left" vertical="center" wrapText="1"/>
    </xf>
    <xf numFmtId="2" fontId="4" fillId="56" borderId="15" xfId="0" applyNumberFormat="1" applyFont="1" applyFill="1" applyBorder="1" applyAlignment="1">
      <alignment vertical="center" wrapText="1"/>
    </xf>
    <xf numFmtId="0" fontId="4" fillId="56" borderId="15" xfId="0" applyFont="1" applyFill="1" applyBorder="1" applyAlignment="1">
      <alignment vertical="center" wrapText="1"/>
    </xf>
    <xf numFmtId="0" fontId="1" fillId="0" borderId="16" xfId="1088" applyFont="1" applyBorder="1" applyAlignment="1">
      <alignment horizontal="left" vertical="center" wrapText="1"/>
    </xf>
    <xf numFmtId="0" fontId="3" fillId="56" borderId="15" xfId="1088" quotePrefix="1" applyFont="1" applyFill="1" applyBorder="1" applyAlignment="1">
      <alignment horizontal="left" vertical="center" wrapText="1"/>
    </xf>
    <xf numFmtId="2" fontId="4" fillId="57" borderId="15" xfId="1088" applyNumberFormat="1" applyFont="1" applyFill="1" applyBorder="1" applyAlignment="1">
      <alignment vertical="center" wrapText="1"/>
    </xf>
    <xf numFmtId="2" fontId="4" fillId="0" borderId="15" xfId="1088" applyNumberFormat="1" applyFont="1" applyBorder="1" applyAlignment="1">
      <alignment vertical="center" wrapText="1"/>
    </xf>
    <xf numFmtId="2" fontId="3" fillId="0" borderId="15" xfId="1088" applyNumberFormat="1" applyFont="1" applyBorder="1" applyAlignment="1">
      <alignment vertical="center" wrapText="1"/>
    </xf>
    <xf numFmtId="0" fontId="3" fillId="0" borderId="15" xfId="1088" applyFont="1" applyBorder="1" applyAlignment="1">
      <alignment vertical="center" wrapText="1"/>
    </xf>
    <xf numFmtId="0" fontId="3" fillId="0" borderId="15" xfId="1088" applyFont="1" applyBorder="1" applyAlignment="1">
      <alignment horizontal="center" vertical="center" wrapText="1"/>
    </xf>
    <xf numFmtId="0" fontId="3" fillId="0" borderId="46" xfId="1088" applyFont="1" applyBorder="1" applyAlignment="1">
      <alignment horizontal="left" vertical="center"/>
    </xf>
    <xf numFmtId="0" fontId="3" fillId="0" borderId="15" xfId="1088" quotePrefix="1" applyFont="1" applyBorder="1" applyAlignment="1">
      <alignment horizontal="left" vertical="center" wrapText="1"/>
    </xf>
    <xf numFmtId="0" fontId="3" fillId="0" borderId="15" xfId="0" applyFont="1" applyBorder="1" applyAlignment="1">
      <alignment vertical="center"/>
    </xf>
    <xf numFmtId="0" fontId="4" fillId="0" borderId="16" xfId="1088" applyFont="1" applyBorder="1" applyAlignment="1">
      <alignment horizontal="left" vertical="center" wrapText="1"/>
    </xf>
    <xf numFmtId="0" fontId="4" fillId="0" borderId="15" xfId="1088" applyFont="1" applyBorder="1" applyAlignment="1">
      <alignment vertical="center" wrapText="1"/>
    </xf>
    <xf numFmtId="0" fontId="3" fillId="0" borderId="15" xfId="1088" applyFont="1" applyBorder="1" applyAlignment="1">
      <alignment horizontal="left" vertical="center"/>
    </xf>
    <xf numFmtId="0" fontId="4" fillId="0" borderId="24" xfId="1088" applyFont="1" applyBorder="1" applyAlignment="1">
      <alignment horizontal="left" vertical="center"/>
    </xf>
    <xf numFmtId="0" fontId="3" fillId="0" borderId="24" xfId="1088" applyFont="1" applyBorder="1" applyAlignment="1">
      <alignment horizontal="left" vertical="center"/>
    </xf>
    <xf numFmtId="0" fontId="3" fillId="0" borderId="24" xfId="1088" applyFont="1" applyBorder="1" applyAlignment="1">
      <alignment horizontal="left" vertical="center" wrapText="1"/>
    </xf>
    <xf numFmtId="0" fontId="7" fillId="0" borderId="17" xfId="1088" applyFont="1" applyBorder="1" applyAlignment="1">
      <alignment horizontal="left" vertical="center"/>
    </xf>
    <xf numFmtId="0" fontId="109" fillId="0" borderId="20" xfId="1088" applyFont="1" applyBorder="1" applyAlignment="1">
      <alignment horizontal="left" vertical="center"/>
    </xf>
    <xf numFmtId="0" fontId="3" fillId="57" borderId="15" xfId="1088" applyFont="1" applyFill="1" applyBorder="1" applyAlignment="1">
      <alignment vertical="center" wrapText="1"/>
    </xf>
    <xf numFmtId="0" fontId="110" fillId="0" borderId="20" xfId="1088" applyFont="1" applyBorder="1" applyAlignment="1">
      <alignment horizontal="left" vertical="center"/>
    </xf>
    <xf numFmtId="16" fontId="3" fillId="0" borderId="15" xfId="1088" quotePrefix="1" applyNumberFormat="1" applyFont="1" applyBorder="1" applyAlignment="1">
      <alignment horizontal="left" vertical="center" wrapText="1"/>
    </xf>
    <xf numFmtId="0" fontId="3" fillId="56" borderId="15" xfId="1088" applyFont="1" applyFill="1" applyBorder="1" applyAlignment="1">
      <alignment vertical="center" wrapText="1"/>
    </xf>
    <xf numFmtId="0" fontId="3" fillId="0" borderId="17" xfId="1088" applyFont="1" applyBorder="1"/>
    <xf numFmtId="0" fontId="7" fillId="56" borderId="16" xfId="1088" applyFont="1" applyFill="1" applyBorder="1" applyAlignment="1">
      <alignment horizontal="left" vertical="center"/>
    </xf>
    <xf numFmtId="0" fontId="7" fillId="56" borderId="16" xfId="1088" applyFont="1" applyFill="1" applyBorder="1" applyAlignment="1">
      <alignment horizontal="left" vertical="center" wrapText="1"/>
    </xf>
    <xf numFmtId="16" fontId="3" fillId="56" borderId="15" xfId="1088" quotePrefix="1" applyNumberFormat="1" applyFont="1" applyFill="1" applyBorder="1" applyAlignment="1">
      <alignment horizontal="left" vertical="center" wrapText="1"/>
    </xf>
    <xf numFmtId="2" fontId="3" fillId="56" borderId="15" xfId="1088" applyNumberFormat="1" applyFont="1" applyFill="1" applyBorder="1" applyAlignment="1">
      <alignment vertical="center" wrapText="1"/>
    </xf>
    <xf numFmtId="2" fontId="3" fillId="56" borderId="15" xfId="1088" applyNumberFormat="1" applyFont="1" applyFill="1" applyBorder="1" applyAlignment="1">
      <alignment horizontal="right" vertical="center" wrapText="1"/>
    </xf>
    <xf numFmtId="0" fontId="4" fillId="56" borderId="0" xfId="1088" applyFont="1" applyFill="1" applyAlignment="1">
      <alignment horizontal="left" vertical="center" wrapText="1"/>
    </xf>
    <xf numFmtId="0" fontId="3" fillId="56" borderId="0" xfId="1088" applyFont="1" applyFill="1" applyAlignment="1">
      <alignment horizontal="left" vertical="center" wrapText="1"/>
    </xf>
    <xf numFmtId="0" fontId="11" fillId="56" borderId="18" xfId="1086" applyFont="1" applyFill="1" applyBorder="1" applyAlignment="1">
      <alignment horizontal="left" vertical="top"/>
    </xf>
    <xf numFmtId="0" fontId="11" fillId="56" borderId="18" xfId="1086" applyFont="1" applyFill="1" applyBorder="1" applyAlignment="1">
      <alignment horizontal="left" wrapText="1"/>
    </xf>
    <xf numFmtId="0" fontId="3" fillId="56" borderId="0" xfId="1088" applyFont="1" applyFill="1" applyAlignment="1">
      <alignment horizontal="center" vertical="top" wrapText="1"/>
    </xf>
    <xf numFmtId="0" fontId="11" fillId="0" borderId="18" xfId="1086" applyFont="1" applyBorder="1" applyAlignment="1">
      <alignment horizontal="left"/>
    </xf>
    <xf numFmtId="0" fontId="1" fillId="0" borderId="18" xfId="1088" applyFont="1" applyBorder="1" applyAlignment="1">
      <alignment horizontal="center"/>
    </xf>
    <xf numFmtId="0" fontId="3" fillId="0" borderId="18" xfId="1088" applyFont="1" applyBorder="1" applyAlignment="1">
      <alignment vertical="center" wrapText="1"/>
    </xf>
    <xf numFmtId="0" fontId="3" fillId="0" borderId="0" xfId="1088" applyFont="1" applyAlignment="1">
      <alignment horizontal="center" vertical="top" wrapText="1"/>
    </xf>
    <xf numFmtId="0" fontId="3" fillId="0" borderId="0" xfId="1088" applyFont="1" applyAlignment="1">
      <alignment horizontal="center" vertical="center" wrapText="1"/>
    </xf>
    <xf numFmtId="0" fontId="3" fillId="0" borderId="0" xfId="1088" applyFont="1" applyAlignment="1">
      <alignment vertical="center" wrapText="1"/>
    </xf>
    <xf numFmtId="0" fontId="3" fillId="57" borderId="0" xfId="898" applyFont="1" applyFill="1" applyAlignment="1">
      <alignment vertical="center" wrapText="1"/>
    </xf>
    <xf numFmtId="2" fontId="23" fillId="0" borderId="15" xfId="1084" applyNumberFormat="1" applyFont="1" applyBorder="1" applyAlignment="1">
      <alignment vertical="center"/>
    </xf>
    <xf numFmtId="2" fontId="11" fillId="0" borderId="15" xfId="1084" applyNumberFormat="1" applyFont="1" applyBorder="1" applyAlignment="1">
      <alignment vertical="center"/>
    </xf>
    <xf numFmtId="0" fontId="111" fillId="56" borderId="0" xfId="1086" applyFont="1" applyFill="1"/>
    <xf numFmtId="0" fontId="84" fillId="56" borderId="0" xfId="1086" applyFont="1" applyFill="1"/>
    <xf numFmtId="0" fontId="84" fillId="0" borderId="0" xfId="1086" applyFont="1"/>
    <xf numFmtId="0" fontId="71" fillId="0" borderId="20" xfId="1088" applyFont="1" applyBorder="1"/>
    <xf numFmtId="0" fontId="7" fillId="56" borderId="20" xfId="1088" applyFont="1" applyFill="1" applyBorder="1" applyAlignment="1">
      <alignment horizontal="left" vertical="center"/>
    </xf>
    <xf numFmtId="0" fontId="6" fillId="56" borderId="0" xfId="0" applyFont="1" applyFill="1" applyAlignment="1">
      <alignment horizontal="center"/>
    </xf>
    <xf numFmtId="165" fontId="3" fillId="0" borderId="15" xfId="695" applyNumberFormat="1" applyFont="1" applyBorder="1" applyAlignment="1">
      <alignment vertical="center" wrapText="1"/>
    </xf>
    <xf numFmtId="2" fontId="69" fillId="60" borderId="15" xfId="0" applyNumberFormat="1" applyFont="1" applyFill="1" applyBorder="1" applyAlignment="1">
      <alignment horizontal="center" vertical="center" wrapText="1"/>
    </xf>
    <xf numFmtId="0" fontId="4" fillId="56" borderId="17" xfId="898" applyFont="1" applyFill="1" applyBorder="1" applyAlignment="1">
      <alignment horizontal="center" vertical="center" wrapText="1"/>
    </xf>
    <xf numFmtId="0" fontId="28" fillId="0" borderId="20" xfId="898" applyBorder="1" applyAlignment="1">
      <alignment horizontal="center" vertical="center" wrapText="1"/>
    </xf>
    <xf numFmtId="0" fontId="28" fillId="0" borderId="16" xfId="898" applyBorder="1" applyAlignment="1">
      <alignment horizontal="center" vertical="center" wrapText="1"/>
    </xf>
    <xf numFmtId="0" fontId="28" fillId="0" borderId="0" xfId="898" applyAlignment="1">
      <alignment vertical="center"/>
    </xf>
    <xf numFmtId="0" fontId="85" fillId="56" borderId="0" xfId="898" applyFont="1" applyFill="1" applyAlignment="1">
      <alignment horizontal="center" vertical="center" wrapText="1"/>
    </xf>
    <xf numFmtId="0" fontId="80" fillId="57" borderId="0" xfId="0" applyFont="1" applyFill="1" applyAlignment="1">
      <alignment horizontal="center" vertical="center" wrapText="1"/>
    </xf>
    <xf numFmtId="0" fontId="0" fillId="57" borderId="0" xfId="0" applyFill="1"/>
    <xf numFmtId="0" fontId="85" fillId="57" borderId="0" xfId="898" applyFont="1" applyFill="1" applyAlignment="1">
      <alignment horizontal="center" vertical="center" wrapText="1"/>
    </xf>
    <xf numFmtId="0" fontId="80" fillId="58" borderId="0" xfId="0" applyFont="1" applyFill="1" applyAlignment="1">
      <alignment horizontal="center" vertical="center" wrapText="1"/>
    </xf>
    <xf numFmtId="0" fontId="1" fillId="0" borderId="0" xfId="0" applyFont="1"/>
    <xf numFmtId="0" fontId="4" fillId="56" borderId="0" xfId="898" applyFont="1" applyFill="1" applyAlignment="1">
      <alignment horizontal="center" vertical="center" wrapText="1"/>
    </xf>
    <xf numFmtId="0" fontId="6" fillId="56" borderId="0" xfId="898" applyFont="1" applyFill="1" applyAlignment="1">
      <alignment horizontal="center" vertical="center" wrapText="1"/>
    </xf>
    <xf numFmtId="0" fontId="6" fillId="56" borderId="0" xfId="898" applyFont="1" applyFill="1" applyAlignment="1">
      <alignment vertical="center" wrapText="1"/>
    </xf>
    <xf numFmtId="0" fontId="87" fillId="57" borderId="45" xfId="0" applyFont="1" applyFill="1" applyBorder="1" applyAlignment="1">
      <alignment horizontal="right" vertical="center" wrapText="1"/>
    </xf>
    <xf numFmtId="0" fontId="1" fillId="57" borderId="45" xfId="0" applyFont="1" applyFill="1" applyBorder="1"/>
    <xf numFmtId="0" fontId="3" fillId="0" borderId="0" xfId="898" applyFont="1" applyAlignment="1">
      <alignment horizontal="left" vertical="center" wrapText="1"/>
    </xf>
    <xf numFmtId="0" fontId="3" fillId="0" borderId="0" xfId="898" applyFont="1" applyAlignment="1">
      <alignment horizontal="center" vertical="center" wrapText="1"/>
    </xf>
    <xf numFmtId="0" fontId="3" fillId="0" borderId="20" xfId="898" applyFont="1" applyBorder="1" applyAlignment="1">
      <alignment horizontal="left" vertical="center" wrapText="1"/>
    </xf>
    <xf numFmtId="0" fontId="28" fillId="0" borderId="16" xfId="898" applyBorder="1" applyAlignment="1">
      <alignment horizontal="left" vertical="center" wrapText="1"/>
    </xf>
    <xf numFmtId="0" fontId="3" fillId="56" borderId="17" xfId="898" applyFont="1" applyFill="1" applyBorder="1" applyAlignment="1">
      <alignment horizontal="left" vertical="center" wrapText="1"/>
    </xf>
    <xf numFmtId="0" fontId="28" fillId="0" borderId="20" xfId="898" applyBorder="1" applyAlignment="1">
      <alignment horizontal="left" vertical="center" wrapText="1"/>
    </xf>
    <xf numFmtId="0" fontId="5" fillId="0" borderId="17" xfId="898" applyFont="1" applyBorder="1" applyAlignment="1">
      <alignment horizontal="left" vertical="center" wrapText="1"/>
    </xf>
    <xf numFmtId="0" fontId="84" fillId="0" borderId="20" xfId="898" applyFont="1" applyBorder="1" applyAlignment="1">
      <alignment horizontal="left" vertical="center" wrapText="1"/>
    </xf>
    <xf numFmtId="0" fontId="84" fillId="0" borderId="16" xfId="898" applyFont="1" applyBorder="1" applyAlignment="1">
      <alignment horizontal="left" vertical="center" wrapText="1"/>
    </xf>
    <xf numFmtId="0" fontId="11" fillId="56" borderId="18" xfId="898" applyFont="1" applyFill="1" applyBorder="1" applyAlignment="1">
      <alignment horizontal="left" vertical="center" wrapText="1"/>
    </xf>
    <xf numFmtId="0" fontId="11" fillId="57" borderId="18" xfId="898" applyFont="1" applyFill="1" applyBorder="1" applyAlignment="1">
      <alignment horizontal="center" vertical="center" wrapText="1"/>
    </xf>
    <xf numFmtId="0" fontId="3" fillId="56" borderId="0" xfId="898" applyFont="1" applyFill="1" applyAlignment="1">
      <alignment horizontal="left" vertical="center" wrapText="1"/>
    </xf>
    <xf numFmtId="0" fontId="3" fillId="56" borderId="0" xfId="898" applyFont="1" applyFill="1" applyAlignment="1">
      <alignment horizontal="center" vertical="center" wrapText="1"/>
    </xf>
    <xf numFmtId="0" fontId="28" fillId="0" borderId="0" xfId="898" applyAlignment="1">
      <alignment horizontal="left" vertical="center" wrapText="1"/>
    </xf>
    <xf numFmtId="0" fontId="11" fillId="0" borderId="18" xfId="898" applyFont="1" applyBorder="1" applyAlignment="1">
      <alignment horizontal="left" vertical="center" wrapText="1"/>
    </xf>
    <xf numFmtId="0" fontId="11" fillId="0" borderId="18" xfId="898" applyFont="1" applyBorder="1" applyAlignment="1">
      <alignment horizontal="center" vertical="center" wrapText="1"/>
    </xf>
    <xf numFmtId="0" fontId="90" fillId="0" borderId="0" xfId="695" applyFont="1" applyAlignment="1">
      <alignment horizontal="justify" vertical="center"/>
    </xf>
    <xf numFmtId="0" fontId="22" fillId="0" borderId="0" xfId="695" applyFont="1" applyAlignment="1">
      <alignment vertical="center"/>
    </xf>
    <xf numFmtId="0" fontId="88" fillId="57" borderId="0" xfId="695" applyFont="1" applyFill="1" applyAlignment="1">
      <alignment horizontal="center" vertical="center"/>
    </xf>
    <xf numFmtId="0" fontId="89" fillId="57" borderId="0" xfId="695" applyFont="1" applyFill="1" applyAlignment="1">
      <alignment vertical="center"/>
    </xf>
    <xf numFmtId="0" fontId="90" fillId="0" borderId="0" xfId="695" applyFont="1" applyAlignment="1">
      <alignment horizontal="center" vertical="center"/>
    </xf>
    <xf numFmtId="0" fontId="88" fillId="0" borderId="0" xfId="695" applyFont="1" applyAlignment="1">
      <alignment horizontal="center" vertical="center"/>
    </xf>
    <xf numFmtId="0" fontId="91" fillId="0" borderId="0" xfId="695" applyFont="1" applyAlignment="1">
      <alignment vertical="center"/>
    </xf>
    <xf numFmtId="0" fontId="28" fillId="0" borderId="0" xfId="695" applyAlignment="1">
      <alignment vertical="center"/>
    </xf>
    <xf numFmtId="0" fontId="11" fillId="0" borderId="15" xfId="695" applyFont="1" applyBorder="1" applyAlignment="1">
      <alignment vertical="center" wrapText="1"/>
    </xf>
    <xf numFmtId="0" fontId="92" fillId="0" borderId="0" xfId="695" applyFont="1" applyAlignment="1">
      <alignment horizontal="center" vertical="center"/>
    </xf>
    <xf numFmtId="0" fontId="61" fillId="0" borderId="0" xfId="695" applyFont="1" applyAlignment="1">
      <alignment vertical="center"/>
    </xf>
    <xf numFmtId="0" fontId="93" fillId="0" borderId="0" xfId="695" applyFont="1" applyAlignment="1">
      <alignment horizontal="center" vertical="center"/>
    </xf>
    <xf numFmtId="0" fontId="95" fillId="0" borderId="0" xfId="695" applyFont="1" applyAlignment="1">
      <alignment horizontal="right" vertical="center"/>
    </xf>
    <xf numFmtId="0" fontId="23" fillId="0" borderId="15" xfId="695" applyFont="1" applyBorder="1" applyAlignment="1">
      <alignment horizontal="center" vertical="center" wrapText="1"/>
    </xf>
    <xf numFmtId="0" fontId="22" fillId="0" borderId="15" xfId="695" applyFont="1" applyBorder="1" applyAlignment="1">
      <alignment vertical="center" wrapText="1"/>
    </xf>
    <xf numFmtId="0" fontId="23" fillId="0" borderId="15" xfId="695" applyFont="1" applyBorder="1" applyAlignment="1">
      <alignment vertical="center" wrapText="1"/>
    </xf>
    <xf numFmtId="0" fontId="61" fillId="0" borderId="15" xfId="695" applyFont="1" applyBorder="1" applyAlignment="1">
      <alignment vertical="center"/>
    </xf>
    <xf numFmtId="0" fontId="11" fillId="0" borderId="15" xfId="695" applyFont="1" applyBorder="1" applyAlignment="1">
      <alignment horizontal="left" vertical="center" wrapText="1"/>
    </xf>
    <xf numFmtId="0" fontId="22" fillId="0" borderId="15" xfId="695" applyFont="1" applyBorder="1" applyAlignment="1">
      <alignment vertical="center"/>
    </xf>
    <xf numFmtId="0" fontId="11" fillId="0" borderId="17" xfId="695" applyFont="1" applyBorder="1" applyAlignment="1">
      <alignment horizontal="left" vertical="center"/>
    </xf>
    <xf numFmtId="0" fontId="22" fillId="0" borderId="20" xfId="695" applyFont="1" applyBorder="1" applyAlignment="1">
      <alignment vertical="center"/>
    </xf>
    <xf numFmtId="0" fontId="22" fillId="0" borderId="16" xfId="695" applyFont="1" applyBorder="1" applyAlignment="1">
      <alignment vertical="center"/>
    </xf>
    <xf numFmtId="0" fontId="23" fillId="0" borderId="17" xfId="695" applyFont="1" applyBorder="1" applyAlignment="1">
      <alignment horizontal="left" vertical="center"/>
    </xf>
    <xf numFmtId="0" fontId="61" fillId="0" borderId="20" xfId="695" applyFont="1" applyBorder="1" applyAlignment="1">
      <alignment vertical="center"/>
    </xf>
    <xf numFmtId="0" fontId="61" fillId="0" borderId="16" xfId="695" applyFont="1" applyBorder="1" applyAlignment="1">
      <alignment vertical="center"/>
    </xf>
    <xf numFmtId="0" fontId="23" fillId="0" borderId="17" xfId="695" applyFont="1" applyBorder="1" applyAlignment="1">
      <alignment vertical="center"/>
    </xf>
    <xf numFmtId="0" fontId="71" fillId="57" borderId="18" xfId="695" applyFont="1" applyFill="1" applyBorder="1" applyAlignment="1">
      <alignment horizontal="left" vertical="center"/>
    </xf>
    <xf numFmtId="0" fontId="23" fillId="0" borderId="17" xfId="695" applyFont="1" applyBorder="1" applyAlignment="1">
      <alignment horizontal="left" vertical="center" wrapText="1"/>
    </xf>
    <xf numFmtId="0" fontId="61" fillId="0" borderId="20" xfId="695" applyFont="1" applyBorder="1" applyAlignment="1">
      <alignment vertical="center" wrapText="1"/>
    </xf>
    <xf numFmtId="0" fontId="61" fillId="0" borderId="16" xfId="695" applyFont="1" applyBorder="1" applyAlignment="1">
      <alignment vertical="center" wrapText="1"/>
    </xf>
    <xf numFmtId="0" fontId="23" fillId="0" borderId="17" xfId="695" applyFont="1" applyBorder="1" applyAlignment="1">
      <alignment vertical="center" wrapText="1"/>
    </xf>
    <xf numFmtId="0" fontId="71" fillId="0" borderId="18" xfId="695" applyFont="1" applyBorder="1" applyAlignment="1">
      <alignment horizontal="left" vertical="center" wrapText="1"/>
    </xf>
    <xf numFmtId="0" fontId="3" fillId="0" borderId="0" xfId="695" applyFont="1" applyAlignment="1">
      <alignment horizontal="left" vertical="top" wrapText="1"/>
    </xf>
    <xf numFmtId="0" fontId="3" fillId="0" borderId="0" xfId="695" applyFont="1" applyAlignment="1">
      <alignment horizontal="center" vertical="top" wrapText="1"/>
    </xf>
    <xf numFmtId="0" fontId="71" fillId="0" borderId="18" xfId="695" applyFont="1" applyBorder="1" applyAlignment="1">
      <alignment horizontal="left" vertical="center"/>
    </xf>
    <xf numFmtId="0" fontId="2" fillId="56" borderId="0" xfId="1087" applyFont="1" applyFill="1" applyAlignment="1" applyProtection="1">
      <alignment horizontal="center"/>
    </xf>
    <xf numFmtId="0" fontId="96" fillId="57" borderId="18" xfId="1086" applyFont="1" applyFill="1" applyBorder="1" applyAlignment="1">
      <alignment horizontal="center"/>
    </xf>
    <xf numFmtId="0" fontId="98" fillId="56" borderId="0" xfId="1086" applyFont="1" applyFill="1" applyAlignment="1">
      <alignment horizontal="center" vertical="top"/>
    </xf>
    <xf numFmtId="0" fontId="96" fillId="56" borderId="18" xfId="1086" applyFont="1" applyFill="1" applyBorder="1" applyAlignment="1">
      <alignment horizontal="center"/>
    </xf>
    <xf numFmtId="0" fontId="98" fillId="56" borderId="0" xfId="1086" applyFont="1" applyFill="1" applyAlignment="1">
      <alignment horizontal="center" vertical="top" wrapText="1"/>
    </xf>
    <xf numFmtId="0" fontId="98" fillId="56" borderId="0" xfId="1086" applyFont="1" applyFill="1" applyAlignment="1">
      <alignment horizontal="center" wrapText="1"/>
    </xf>
    <xf numFmtId="0" fontId="96" fillId="56" borderId="0" xfId="1086" applyFont="1" applyFill="1" applyAlignment="1">
      <alignment horizontal="center"/>
    </xf>
    <xf numFmtId="0" fontId="100" fillId="56" borderId="0" xfId="1086" applyFont="1" applyFill="1" applyAlignment="1">
      <alignment horizontal="center"/>
    </xf>
    <xf numFmtId="0" fontId="97" fillId="56" borderId="0" xfId="1086" applyFont="1" applyFill="1" applyAlignment="1">
      <alignment horizontal="center"/>
    </xf>
    <xf numFmtId="0" fontId="4" fillId="0" borderId="30" xfId="1086" applyFont="1" applyBorder="1" applyAlignment="1">
      <alignment horizontal="center" vertical="center" wrapText="1"/>
    </xf>
    <xf numFmtId="0" fontId="4" fillId="0" borderId="19" xfId="1086" applyFont="1" applyBorder="1" applyAlignment="1">
      <alignment horizontal="center" vertical="center" wrapText="1"/>
    </xf>
    <xf numFmtId="0" fontId="4" fillId="0" borderId="15" xfId="1086" applyFont="1" applyBorder="1" applyAlignment="1">
      <alignment horizontal="center" vertical="center" wrapText="1"/>
    </xf>
    <xf numFmtId="0" fontId="4" fillId="0" borderId="30" xfId="1086" applyFont="1" applyBorder="1" applyAlignment="1">
      <alignment horizontal="center" vertical="center"/>
    </xf>
    <xf numFmtId="0" fontId="4" fillId="0" borderId="19" xfId="1086" applyFont="1" applyBorder="1" applyAlignment="1">
      <alignment horizontal="center" vertical="center"/>
    </xf>
    <xf numFmtId="0" fontId="3" fillId="56" borderId="0" xfId="1086" applyFont="1" applyFill="1" applyAlignment="1">
      <alignment horizontal="center"/>
    </xf>
    <xf numFmtId="0" fontId="1" fillId="56" borderId="0" xfId="1086" applyFill="1" applyAlignment="1">
      <alignment horizontal="center"/>
    </xf>
    <xf numFmtId="0" fontId="11" fillId="56" borderId="18" xfId="1086" applyFont="1" applyFill="1" applyBorder="1" applyAlignment="1">
      <alignment horizontal="left"/>
    </xf>
    <xf numFmtId="0" fontId="11" fillId="56" borderId="18" xfId="1086" applyFont="1" applyFill="1" applyBorder="1" applyAlignment="1">
      <alignment horizontal="center"/>
    </xf>
    <xf numFmtId="0" fontId="3" fillId="56" borderId="0" xfId="1086" applyFont="1" applyFill="1" applyAlignment="1">
      <alignment horizontal="center" vertical="top" wrapText="1"/>
    </xf>
    <xf numFmtId="0" fontId="3" fillId="56" borderId="0" xfId="1086" applyFont="1" applyFill="1" applyAlignment="1">
      <alignment horizontal="center" vertical="top"/>
    </xf>
    <xf numFmtId="0" fontId="1" fillId="56" borderId="0" xfId="1086" applyFill="1" applyAlignment="1">
      <alignment horizontal="center" vertical="top"/>
    </xf>
    <xf numFmtId="0" fontId="11" fillId="0" borderId="18" xfId="1086" applyFont="1" applyBorder="1" applyAlignment="1">
      <alignment horizontal="left" wrapText="1"/>
    </xf>
    <xf numFmtId="0" fontId="11" fillId="0" borderId="18" xfId="1086" applyFont="1" applyBorder="1" applyAlignment="1">
      <alignment horizontal="center"/>
    </xf>
    <xf numFmtId="0" fontId="3" fillId="0" borderId="0" xfId="1086" applyFont="1" applyAlignment="1">
      <alignment horizontal="center" vertical="top" wrapText="1"/>
    </xf>
    <xf numFmtId="0" fontId="3" fillId="0" borderId="0" xfId="1086" applyFont="1" applyAlignment="1">
      <alignment horizontal="center" vertical="top"/>
    </xf>
    <xf numFmtId="0" fontId="1" fillId="0" borderId="0" xfId="1086" applyAlignment="1">
      <alignment horizontal="center" vertical="top"/>
    </xf>
    <xf numFmtId="0" fontId="4" fillId="56" borderId="0" xfId="1088" applyFont="1" applyFill="1" applyAlignment="1">
      <alignment horizontal="center" vertical="center" wrapText="1"/>
    </xf>
    <xf numFmtId="0" fontId="2" fillId="57" borderId="18" xfId="0" applyFont="1" applyFill="1" applyBorder="1" applyAlignment="1">
      <alignment horizontal="center" vertical="center" wrapText="1"/>
    </xf>
    <xf numFmtId="0" fontId="3" fillId="56" borderId="29" xfId="1088" applyFont="1" applyFill="1" applyBorder="1" applyAlignment="1">
      <alignment horizontal="center" vertical="center" wrapText="1"/>
    </xf>
    <xf numFmtId="0" fontId="3" fillId="0" borderId="29" xfId="1088" applyFont="1" applyBorder="1" applyAlignment="1">
      <alignment horizontal="center" vertical="top" wrapText="1"/>
    </xf>
    <xf numFmtId="0" fontId="3" fillId="56" borderId="0" xfId="1088" applyFont="1" applyFill="1" applyAlignment="1">
      <alignment vertical="center" wrapText="1"/>
    </xf>
    <xf numFmtId="0" fontId="4" fillId="0" borderId="30" xfId="1088" applyFont="1" applyBorder="1" applyAlignment="1">
      <alignment horizontal="center" vertical="center" wrapText="1"/>
    </xf>
    <xf numFmtId="0" fontId="4" fillId="0" borderId="19" xfId="1088" applyFont="1" applyBorder="1" applyAlignment="1">
      <alignment horizontal="center" vertical="center" wrapText="1"/>
    </xf>
    <xf numFmtId="0" fontId="4" fillId="56" borderId="23" xfId="1088" applyFont="1" applyFill="1" applyBorder="1" applyAlignment="1">
      <alignment horizontal="center" vertical="center" wrapText="1"/>
    </xf>
    <xf numFmtId="0" fontId="4" fillId="56" borderId="29" xfId="1088" applyFont="1" applyFill="1" applyBorder="1" applyAlignment="1">
      <alignment horizontal="center" vertical="center" wrapText="1"/>
    </xf>
    <xf numFmtId="0" fontId="4" fillId="56" borderId="28" xfId="1088" applyFont="1" applyFill="1" applyBorder="1" applyAlignment="1">
      <alignment horizontal="center" vertical="center" wrapText="1"/>
    </xf>
    <xf numFmtId="0" fontId="4" fillId="56" borderId="21" xfId="1088" applyFont="1" applyFill="1" applyBorder="1" applyAlignment="1">
      <alignment horizontal="center" vertical="center" wrapText="1"/>
    </xf>
    <xf numFmtId="0" fontId="4" fillId="56" borderId="18" xfId="1088" applyFont="1" applyFill="1" applyBorder="1" applyAlignment="1">
      <alignment horizontal="center" vertical="center" wrapText="1"/>
    </xf>
    <xf numFmtId="0" fontId="4" fillId="56" borderId="22" xfId="1088" applyFont="1" applyFill="1" applyBorder="1" applyAlignment="1">
      <alignment horizontal="center" vertical="center" wrapText="1"/>
    </xf>
    <xf numFmtId="49" fontId="4" fillId="56" borderId="30" xfId="1088" applyNumberFormat="1" applyFont="1" applyFill="1" applyBorder="1" applyAlignment="1">
      <alignment horizontal="center" vertical="center" wrapText="1"/>
    </xf>
    <xf numFmtId="49" fontId="4" fillId="56" borderId="19" xfId="1088" applyNumberFormat="1" applyFont="1" applyFill="1" applyBorder="1" applyAlignment="1">
      <alignment horizontal="center" vertical="center" wrapText="1"/>
    </xf>
    <xf numFmtId="0" fontId="4" fillId="56" borderId="17" xfId="1088" applyFont="1" applyFill="1" applyBorder="1" applyAlignment="1">
      <alignment horizontal="center" vertical="center" wrapText="1"/>
    </xf>
    <xf numFmtId="0" fontId="4" fillId="56" borderId="20" xfId="1088" applyFont="1" applyFill="1" applyBorder="1" applyAlignment="1">
      <alignment horizontal="center" vertical="center" wrapText="1"/>
    </xf>
    <xf numFmtId="0" fontId="4" fillId="56" borderId="16" xfId="1088" applyFont="1" applyFill="1" applyBorder="1" applyAlignment="1">
      <alignment horizontal="center" vertical="center" wrapText="1"/>
    </xf>
    <xf numFmtId="0" fontId="3" fillId="56" borderId="0" xfId="1088" applyFont="1" applyFill="1" applyAlignment="1">
      <alignment horizontal="center" vertical="center" wrapText="1"/>
    </xf>
    <xf numFmtId="0" fontId="102" fillId="0" borderId="18" xfId="1088" applyFont="1" applyBorder="1" applyAlignment="1">
      <alignment horizontal="right" vertical="center" wrapText="1"/>
    </xf>
    <xf numFmtId="0" fontId="80" fillId="0" borderId="17" xfId="0" applyFont="1" applyBorder="1" applyAlignment="1">
      <alignment horizontal="left" vertical="center" wrapText="1"/>
    </xf>
    <xf numFmtId="0" fontId="80" fillId="0" borderId="20" xfId="0" applyFont="1" applyBorder="1" applyAlignment="1">
      <alignment horizontal="left" vertical="center" wrapText="1"/>
    </xf>
    <xf numFmtId="0" fontId="80" fillId="0" borderId="16" xfId="0" applyFont="1" applyBorder="1" applyAlignment="1">
      <alignment horizontal="left" vertical="center" wrapText="1"/>
    </xf>
    <xf numFmtId="0" fontId="4" fillId="0" borderId="17" xfId="1088" applyFont="1" applyBorder="1" applyAlignment="1">
      <alignment horizontal="center" vertical="center" wrapText="1"/>
    </xf>
    <xf numFmtId="0" fontId="4" fillId="0" borderId="20" xfId="1088" applyFont="1" applyBorder="1" applyAlignment="1">
      <alignment horizontal="center" vertical="center" wrapText="1"/>
    </xf>
    <xf numFmtId="0" fontId="4" fillId="0" borderId="16" xfId="1088" applyFont="1" applyBorder="1" applyAlignment="1">
      <alignment horizontal="center" vertical="center" wrapText="1"/>
    </xf>
    <xf numFmtId="0" fontId="4" fillId="56" borderId="23" xfId="1088" applyFont="1" applyFill="1" applyBorder="1" applyAlignment="1">
      <alignment horizontal="left" vertical="center" wrapText="1"/>
    </xf>
    <xf numFmtId="0" fontId="4" fillId="56" borderId="29" xfId="1088" applyFont="1" applyFill="1" applyBorder="1" applyAlignment="1">
      <alignment horizontal="left" vertical="center" wrapText="1"/>
    </xf>
    <xf numFmtId="0" fontId="4" fillId="56" borderId="28" xfId="1088" applyFont="1" applyFill="1" applyBorder="1" applyAlignment="1">
      <alignment horizontal="left" vertical="center" wrapText="1"/>
    </xf>
    <xf numFmtId="0" fontId="3" fillId="0" borderId="21" xfId="1088" applyFont="1" applyBorder="1" applyAlignment="1">
      <alignment wrapText="1"/>
    </xf>
    <xf numFmtId="0" fontId="3" fillId="0" borderId="18" xfId="1088" applyFont="1" applyBorder="1" applyAlignment="1">
      <alignment wrapText="1"/>
    </xf>
    <xf numFmtId="0" fontId="3" fillId="0" borderId="22" xfId="1088" applyFont="1" applyBorder="1" applyAlignment="1">
      <alignment wrapText="1"/>
    </xf>
    <xf numFmtId="0" fontId="3" fillId="0" borderId="20" xfId="1088" applyFont="1" applyBorder="1" applyAlignment="1">
      <alignment horizontal="left" vertical="center" wrapText="1"/>
    </xf>
    <xf numFmtId="0" fontId="3" fillId="0" borderId="16" xfId="1088" applyFont="1" applyBorder="1" applyAlignment="1">
      <alignment horizontal="left" vertical="center" wrapText="1"/>
    </xf>
    <xf numFmtId="0" fontId="3" fillId="56" borderId="20" xfId="1088" applyFont="1" applyFill="1" applyBorder="1" applyAlignment="1">
      <alignment horizontal="left" vertical="center" wrapText="1"/>
    </xf>
    <xf numFmtId="0" fontId="3" fillId="56" borderId="16" xfId="1088" applyFont="1" applyFill="1" applyBorder="1" applyAlignment="1">
      <alignment horizontal="left" vertical="center" wrapText="1"/>
    </xf>
    <xf numFmtId="0" fontId="4" fillId="56" borderId="17" xfId="1088" applyFont="1" applyFill="1" applyBorder="1" applyAlignment="1">
      <alignment horizontal="left" vertical="center" wrapText="1"/>
    </xf>
    <xf numFmtId="0" fontId="4" fillId="56" borderId="20" xfId="1088" applyFont="1" applyFill="1" applyBorder="1" applyAlignment="1">
      <alignment horizontal="left" vertical="center" wrapText="1"/>
    </xf>
    <xf numFmtId="0" fontId="4" fillId="56" borderId="16" xfId="1088" applyFont="1" applyFill="1" applyBorder="1" applyAlignment="1">
      <alignment horizontal="left" vertical="center" wrapText="1"/>
    </xf>
    <xf numFmtId="0" fontId="3" fillId="56" borderId="17" xfId="1088" applyFont="1" applyFill="1" applyBorder="1" applyAlignment="1">
      <alignment horizontal="left" vertical="center" wrapText="1"/>
    </xf>
    <xf numFmtId="0" fontId="3" fillId="0" borderId="17" xfId="1088" applyFont="1" applyBorder="1" applyAlignment="1">
      <alignment horizontal="left" vertical="center" wrapText="1"/>
    </xf>
    <xf numFmtId="0" fontId="4" fillId="0" borderId="17" xfId="1088" applyFont="1" applyBorder="1" applyAlignment="1">
      <alignment horizontal="left" vertical="center" wrapText="1"/>
    </xf>
    <xf numFmtId="0" fontId="4" fillId="0" borderId="20" xfId="1088" applyFont="1" applyBorder="1" applyAlignment="1">
      <alignment horizontal="left" vertical="center" wrapText="1"/>
    </xf>
    <xf numFmtId="0" fontId="4" fillId="0" borderId="16" xfId="1088" applyFont="1" applyBorder="1" applyAlignment="1">
      <alignment horizontal="left" vertical="center" wrapText="1"/>
    </xf>
    <xf numFmtId="0" fontId="4" fillId="0" borderId="17" xfId="1088" applyFont="1" applyBorder="1" applyAlignment="1">
      <alignment horizontal="left" wrapText="1"/>
    </xf>
    <xf numFmtId="0" fontId="4" fillId="0" borderId="20" xfId="1088" applyFont="1" applyBorder="1" applyAlignment="1">
      <alignment horizontal="left" wrapText="1"/>
    </xf>
    <xf numFmtId="0" fontId="4" fillId="0" borderId="16" xfId="1088" applyFont="1" applyBorder="1" applyAlignment="1">
      <alignment horizontal="left" wrapText="1"/>
    </xf>
    <xf numFmtId="0" fontId="3" fillId="0" borderId="17" xfId="1088" applyFont="1" applyBorder="1" applyAlignment="1">
      <alignment wrapText="1"/>
    </xf>
    <xf numFmtId="0" fontId="3" fillId="0" borderId="20" xfId="1088" applyFont="1" applyBorder="1" applyAlignment="1">
      <alignment wrapText="1"/>
    </xf>
    <xf numFmtId="0" fontId="3" fillId="0" borderId="16" xfId="1088" applyFont="1" applyBorder="1" applyAlignment="1">
      <alignment wrapText="1"/>
    </xf>
    <xf numFmtId="0" fontId="11" fillId="56" borderId="18" xfId="1086" applyFont="1" applyFill="1" applyBorder="1" applyAlignment="1">
      <alignment horizontal="left" wrapText="1"/>
    </xf>
    <xf numFmtId="0" fontId="3" fillId="56" borderId="29" xfId="1088" applyFont="1" applyFill="1" applyBorder="1" applyAlignment="1">
      <alignment horizontal="left" vertical="top" wrapText="1"/>
    </xf>
    <xf numFmtId="0" fontId="3" fillId="0" borderId="29" xfId="1088" applyFont="1" applyBorder="1" applyAlignment="1">
      <alignment horizontal="left" vertical="top" wrapText="1"/>
    </xf>
    <xf numFmtId="0" fontId="72" fillId="0" borderId="0" xfId="1082" applyFont="1" applyAlignment="1">
      <alignment wrapText="1" readingOrder="1"/>
    </xf>
    <xf numFmtId="0" fontId="3" fillId="0" borderId="0" xfId="1083" applyFont="1"/>
    <xf numFmtId="0" fontId="77" fillId="0" borderId="0" xfId="1082" applyFont="1" applyAlignment="1">
      <alignment wrapText="1" readingOrder="1"/>
    </xf>
    <xf numFmtId="0" fontId="2" fillId="56" borderId="0" xfId="0" applyFont="1" applyFill="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4" fillId="57" borderId="15" xfId="0" applyFont="1" applyFill="1" applyBorder="1" applyAlignment="1">
      <alignment horizontal="center" vertical="center" wrapText="1"/>
    </xf>
    <xf numFmtId="0" fontId="2" fillId="56" borderId="0" xfId="0" applyFont="1" applyFill="1" applyAlignment="1">
      <alignment horizontal="center" wrapText="1"/>
    </xf>
    <xf numFmtId="0" fontId="3" fillId="56" borderId="0" xfId="0" applyFont="1" applyFill="1" applyAlignment="1">
      <alignment wrapText="1"/>
    </xf>
    <xf numFmtId="0" fontId="0" fillId="56" borderId="15" xfId="0" applyFill="1" applyBorder="1" applyAlignment="1">
      <alignment horizontal="center" vertical="center" wrapText="1"/>
    </xf>
    <xf numFmtId="0" fontId="23" fillId="56" borderId="0" xfId="0" applyFont="1" applyFill="1" applyAlignment="1">
      <alignment horizontal="center" wrapText="1"/>
    </xf>
    <xf numFmtId="0" fontId="4" fillId="56" borderId="23" xfId="0" applyFont="1" applyFill="1" applyBorder="1" applyAlignment="1">
      <alignment horizontal="left" wrapText="1"/>
    </xf>
    <xf numFmtId="0" fontId="6" fillId="0" borderId="29" xfId="0" applyFont="1" applyBorder="1" applyAlignment="1">
      <alignment wrapText="1"/>
    </xf>
    <xf numFmtId="0" fontId="6" fillId="0" borderId="28" xfId="0" applyFont="1" applyBorder="1" applyAlignment="1">
      <alignment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56" borderId="21" xfId="0" applyFont="1" applyFill="1" applyBorder="1" applyAlignment="1">
      <alignment horizontal="left" wrapText="1"/>
    </xf>
    <xf numFmtId="0" fontId="0" fillId="0" borderId="18" xfId="0" applyBorder="1" applyAlignment="1">
      <alignment wrapText="1"/>
    </xf>
    <xf numFmtId="0" fontId="0" fillId="0" borderId="22" xfId="0" applyBorder="1" applyAlignment="1">
      <alignment wrapText="1"/>
    </xf>
    <xf numFmtId="0" fontId="4" fillId="56" borderId="30" xfId="0" applyFont="1" applyFill="1" applyBorder="1" applyAlignment="1">
      <alignment horizontal="center" vertical="center" wrapText="1"/>
    </xf>
    <xf numFmtId="0" fontId="4" fillId="56" borderId="19" xfId="0" applyFont="1" applyFill="1" applyBorder="1" applyAlignment="1">
      <alignment horizontal="center" vertical="center" wrapText="1"/>
    </xf>
    <xf numFmtId="0" fontId="4" fillId="56" borderId="23" xfId="0" applyFont="1" applyFill="1" applyBorder="1" applyAlignment="1">
      <alignment horizontal="center" vertical="center"/>
    </xf>
    <xf numFmtId="0" fontId="3" fillId="56" borderId="29" xfId="0" applyFont="1" applyFill="1" applyBorder="1" applyAlignment="1">
      <alignment horizontal="center" vertical="center"/>
    </xf>
    <xf numFmtId="0" fontId="3" fillId="56" borderId="28" xfId="0" applyFont="1" applyFill="1" applyBorder="1" applyAlignment="1">
      <alignment horizontal="center" vertical="center"/>
    </xf>
    <xf numFmtId="0" fontId="3" fillId="56" borderId="21" xfId="0" applyFont="1" applyFill="1" applyBorder="1" applyAlignment="1">
      <alignment horizontal="center" vertical="center"/>
    </xf>
    <xf numFmtId="0" fontId="3" fillId="56" borderId="18" xfId="0" applyFont="1" applyFill="1" applyBorder="1" applyAlignment="1">
      <alignment horizontal="center" vertical="center"/>
    </xf>
    <xf numFmtId="0" fontId="3" fillId="56" borderId="22" xfId="0" applyFont="1" applyFill="1" applyBorder="1" applyAlignment="1">
      <alignment horizontal="center" vertical="center"/>
    </xf>
    <xf numFmtId="0" fontId="4" fillId="0" borderId="20" xfId="0" applyFont="1" applyBorder="1" applyAlignment="1">
      <alignment wrapText="1"/>
    </xf>
    <xf numFmtId="0" fontId="4" fillId="0" borderId="16" xfId="0" applyFont="1" applyBorder="1" applyAlignment="1">
      <alignment wrapText="1"/>
    </xf>
    <xf numFmtId="0" fontId="4" fillId="56" borderId="20" xfId="0" applyFont="1" applyFill="1" applyBorder="1" applyAlignment="1">
      <alignment horizontal="left" wrapText="1"/>
    </xf>
    <xf numFmtId="0" fontId="6" fillId="0" borderId="16" xfId="0" applyFont="1" applyBorder="1" applyAlignment="1">
      <alignment wrapText="1"/>
    </xf>
    <xf numFmtId="0" fontId="4" fillId="56" borderId="17" xfId="0" applyFont="1" applyFill="1" applyBorder="1" applyAlignment="1">
      <alignment horizontal="left" wrapText="1"/>
    </xf>
    <xf numFmtId="0" fontId="0" fillId="0" borderId="20" xfId="0" applyBorder="1" applyAlignment="1">
      <alignment wrapText="1"/>
    </xf>
    <xf numFmtId="0" fontId="0" fillId="0" borderId="16" xfId="0" applyBorder="1" applyAlignment="1">
      <alignment wrapText="1"/>
    </xf>
    <xf numFmtId="0" fontId="4" fillId="56" borderId="16" xfId="0" applyFont="1" applyFill="1" applyBorder="1" applyAlignment="1">
      <alignment horizontal="left" wrapText="1"/>
    </xf>
    <xf numFmtId="0" fontId="3" fillId="56" borderId="17" xfId="0" applyFont="1" applyFill="1" applyBorder="1" applyAlignment="1">
      <alignment horizontal="left" wrapText="1"/>
    </xf>
    <xf numFmtId="0" fontId="1" fillId="0" borderId="20" xfId="0" applyFont="1" applyBorder="1" applyAlignment="1">
      <alignment wrapText="1"/>
    </xf>
    <xf numFmtId="0" fontId="1" fillId="0" borderId="16" xfId="0" applyFont="1" applyBorder="1" applyAlignment="1">
      <alignment wrapText="1"/>
    </xf>
    <xf numFmtId="0" fontId="4" fillId="56" borderId="20" xfId="0" applyFont="1" applyFill="1" applyBorder="1" applyAlignment="1">
      <alignment horizontal="left" vertical="center" wrapText="1"/>
    </xf>
    <xf numFmtId="0" fontId="6" fillId="0" borderId="16" xfId="0" applyFont="1" applyBorder="1" applyAlignment="1">
      <alignment horizontal="left" vertical="center" wrapText="1"/>
    </xf>
    <xf numFmtId="0" fontId="4" fillId="56" borderId="17" xfId="0" applyFont="1" applyFill="1" applyBorder="1" applyAlignment="1">
      <alignment horizontal="left"/>
    </xf>
    <xf numFmtId="0" fontId="4" fillId="56" borderId="20" xfId="0" applyFont="1" applyFill="1" applyBorder="1" applyAlignment="1">
      <alignment horizontal="left"/>
    </xf>
    <xf numFmtId="0" fontId="4" fillId="56" borderId="16" xfId="0" applyFont="1" applyFill="1" applyBorder="1" applyAlignment="1">
      <alignment horizontal="left"/>
    </xf>
    <xf numFmtId="0" fontId="75" fillId="0" borderId="0" xfId="1082" applyFont="1" applyAlignment="1">
      <alignment wrapText="1" readingOrder="1"/>
    </xf>
    <xf numFmtId="0" fontId="76" fillId="0" borderId="0" xfId="0" applyFont="1"/>
    <xf numFmtId="0" fontId="74" fillId="0" borderId="0" xfId="1082" applyFont="1" applyAlignment="1">
      <alignment wrapText="1" readingOrder="1"/>
    </xf>
    <xf numFmtId="0" fontId="4" fillId="0" borderId="0" xfId="0" applyFont="1" applyAlignment="1">
      <alignment horizontal="righ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23" xfId="0" applyFont="1" applyBorder="1" applyAlignment="1">
      <alignment horizontal="center" vertical="center" wrapText="1"/>
    </xf>
    <xf numFmtId="0" fontId="23" fillId="0" borderId="28" xfId="0" applyFont="1" applyBorder="1" applyAlignment="1">
      <alignment horizontal="center" vertical="center" wrapText="1"/>
    </xf>
    <xf numFmtId="0" fontId="0" fillId="0" borderId="29" xfId="0" applyBorder="1" applyAlignment="1">
      <alignment horizontal="center" vertical="center"/>
    </xf>
    <xf numFmtId="0" fontId="23" fillId="0" borderId="17" xfId="0" applyFont="1" applyBorder="1" applyAlignment="1">
      <alignment horizontal="left" vertical="top" wrapText="1"/>
    </xf>
    <xf numFmtId="0" fontId="23" fillId="0" borderId="16" xfId="0" applyFont="1" applyBorder="1" applyAlignment="1">
      <alignment horizontal="left" vertical="top"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7" xfId="0" applyFont="1" applyBorder="1" applyAlignment="1">
      <alignment horizontal="left" vertical="center" wrapText="1"/>
    </xf>
    <xf numFmtId="0" fontId="61" fillId="0" borderId="16" xfId="0" applyFont="1" applyBorder="1" applyAlignment="1">
      <alignment horizontal="left" vertical="center" wrapText="1"/>
    </xf>
    <xf numFmtId="0" fontId="23" fillId="0" borderId="16" xfId="0" applyFont="1" applyBorder="1" applyAlignment="1">
      <alignment horizontal="left" vertical="center" wrapText="1"/>
    </xf>
    <xf numFmtId="0" fontId="22" fillId="0" borderId="0" xfId="0" applyFont="1" applyAlignment="1">
      <alignment horizontal="center" vertical="center"/>
    </xf>
    <xf numFmtId="0" fontId="25" fillId="0" borderId="15" xfId="0" applyFont="1" applyBorder="1" applyAlignment="1">
      <alignment horizontal="center" vertical="center" wrapText="1"/>
    </xf>
    <xf numFmtId="0" fontId="3" fillId="56" borderId="0" xfId="0" applyFont="1" applyFill="1" applyAlignment="1">
      <alignment horizontal="left" vertical="center" wrapText="1"/>
    </xf>
    <xf numFmtId="0" fontId="2" fillId="56" borderId="0" xfId="0" applyFont="1" applyFill="1" applyAlignment="1">
      <alignment horizontal="center"/>
    </xf>
    <xf numFmtId="0" fontId="1" fillId="56" borderId="0" xfId="0" applyFont="1" applyFill="1" applyAlignment="1">
      <alignment horizontal="center"/>
    </xf>
    <xf numFmtId="0" fontId="1" fillId="56" borderId="0" xfId="0" applyFont="1" applyFill="1" applyAlignment="1">
      <alignment horizontal="center" wrapText="1"/>
    </xf>
    <xf numFmtId="0" fontId="25" fillId="0" borderId="30" xfId="0" applyFont="1" applyBorder="1" applyAlignment="1">
      <alignment horizontal="center" vertical="center" wrapText="1"/>
    </xf>
    <xf numFmtId="0" fontId="25" fillId="0" borderId="19" xfId="0" applyFont="1" applyBorder="1" applyAlignment="1">
      <alignment horizontal="center" vertical="center" wrapText="1"/>
    </xf>
    <xf numFmtId="0" fontId="11" fillId="0" borderId="29" xfId="930" applyFont="1" applyBorder="1" applyAlignment="1">
      <alignment horizontal="left" vertical="center"/>
    </xf>
    <xf numFmtId="0" fontId="9" fillId="0" borderId="29" xfId="930" applyBorder="1" applyAlignment="1">
      <alignment horizontal="left" vertical="center"/>
    </xf>
    <xf numFmtId="0" fontId="23" fillId="0" borderId="15" xfId="930" applyFont="1" applyBorder="1" applyAlignment="1">
      <alignment horizontal="center" vertical="center" wrapText="1"/>
    </xf>
    <xf numFmtId="0" fontId="23" fillId="0" borderId="0" xfId="930" applyFont="1" applyAlignment="1">
      <alignment horizontal="center" vertical="center"/>
    </xf>
    <xf numFmtId="0" fontId="23" fillId="0" borderId="0" xfId="930" applyFont="1" applyAlignment="1">
      <alignment vertical="center"/>
    </xf>
    <xf numFmtId="0" fontId="23" fillId="0" borderId="30" xfId="930" applyFont="1" applyBorder="1" applyAlignment="1">
      <alignment horizontal="center" vertical="center" wrapText="1"/>
    </xf>
    <xf numFmtId="0" fontId="23" fillId="56" borderId="0" xfId="0" applyFont="1" applyFill="1" applyAlignment="1">
      <alignment horizontal="center"/>
    </xf>
    <xf numFmtId="0" fontId="11" fillId="56" borderId="0" xfId="0" applyFont="1" applyFill="1" applyAlignment="1">
      <alignment horizontal="center"/>
    </xf>
    <xf numFmtId="0" fontId="23" fillId="56" borderId="0" xfId="0" applyFont="1" applyFill="1" applyAlignment="1">
      <alignment horizontal="center" vertical="center" wrapText="1"/>
    </xf>
    <xf numFmtId="0" fontId="22" fillId="56" borderId="0" xfId="0" applyFont="1" applyFill="1" applyAlignment="1">
      <alignment horizontal="center" vertical="center" wrapText="1"/>
    </xf>
    <xf numFmtId="0" fontId="3" fillId="56" borderId="29" xfId="0" applyFont="1" applyFill="1" applyBorder="1" applyAlignment="1">
      <alignment horizontal="left" wrapText="1"/>
    </xf>
    <xf numFmtId="0" fontId="0" fillId="0" borderId="0" xfId="0" applyAlignment="1">
      <alignment horizontal="center"/>
    </xf>
    <xf numFmtId="0" fontId="0" fillId="56" borderId="0" xfId="0" applyFill="1" applyAlignment="1">
      <alignment horizontal="center"/>
    </xf>
    <xf numFmtId="0" fontId="4" fillId="0" borderId="0" xfId="0" applyFont="1" applyAlignment="1">
      <alignment horizontal="center"/>
    </xf>
    <xf numFmtId="0" fontId="4" fillId="56" borderId="0" xfId="0" applyFont="1" applyFill="1" applyAlignment="1">
      <alignment horizontal="center"/>
    </xf>
    <xf numFmtId="0" fontId="4" fillId="0" borderId="15" xfId="0" applyFont="1" applyBorder="1" applyAlignment="1">
      <alignment horizontal="center"/>
    </xf>
    <xf numFmtId="2" fontId="4" fillId="0" borderId="15" xfId="0" applyNumberFormat="1" applyFont="1" applyBorder="1" applyAlignment="1">
      <alignment horizontal="center" vertical="center" wrapText="1"/>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3" fillId="0" borderId="20" xfId="0" applyFont="1" applyBorder="1" applyAlignment="1">
      <alignment horizontal="center"/>
    </xf>
    <xf numFmtId="0" fontId="3" fillId="0" borderId="16" xfId="0" applyFont="1" applyBorder="1" applyAlignment="1">
      <alignment horizontal="center"/>
    </xf>
    <xf numFmtId="0" fontId="0" fillId="0" borderId="29" xfId="0" applyBorder="1" applyAlignment="1">
      <alignment horizontal="center"/>
    </xf>
    <xf numFmtId="49" fontId="4" fillId="0" borderId="17"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3" fillId="56" borderId="20" xfId="0" applyNumberFormat="1" applyFont="1" applyFill="1" applyBorder="1" applyAlignment="1">
      <alignment horizontal="left" wrapText="1"/>
    </xf>
    <xf numFmtId="49" fontId="7" fillId="56" borderId="16" xfId="0" applyNumberFormat="1" applyFont="1" applyFill="1" applyBorder="1" applyAlignment="1">
      <alignment horizontal="left" wrapText="1"/>
    </xf>
    <xf numFmtId="0" fontId="4" fillId="0" borderId="23" xfId="0" applyFont="1" applyBorder="1" applyAlignment="1">
      <alignment horizontal="left"/>
    </xf>
    <xf numFmtId="0" fontId="4" fillId="0" borderId="29" xfId="0" applyFont="1" applyBorder="1" applyAlignment="1">
      <alignment horizontal="left"/>
    </xf>
    <xf numFmtId="0" fontId="4" fillId="0" borderId="28" xfId="0" applyFont="1" applyBorder="1" applyAlignment="1">
      <alignment horizontal="left"/>
    </xf>
    <xf numFmtId="0" fontId="81" fillId="0" borderId="0" xfId="0" applyFont="1" applyAlignment="1">
      <alignment vertical="center"/>
    </xf>
    <xf numFmtId="0" fontId="0" fillId="0" borderId="0" xfId="0"/>
    <xf numFmtId="0" fontId="81" fillId="0" borderId="0" xfId="0" applyFont="1" applyAlignment="1">
      <alignment vertical="center" wrapText="1"/>
    </xf>
    <xf numFmtId="0" fontId="68" fillId="58" borderId="0" xfId="0" applyFont="1" applyFill="1" applyAlignment="1">
      <alignment horizontal="left" wrapText="1"/>
    </xf>
    <xf numFmtId="0" fontId="78" fillId="0" borderId="0" xfId="0" applyFont="1" applyAlignment="1">
      <alignment horizontal="center"/>
    </xf>
    <xf numFmtId="0" fontId="78" fillId="58" borderId="0" xfId="0" applyFont="1" applyFill="1" applyAlignment="1">
      <alignment horizontal="center"/>
    </xf>
    <xf numFmtId="0" fontId="68" fillId="0" borderId="44" xfId="0" applyFont="1" applyBorder="1" applyAlignment="1">
      <alignment vertical="center" wrapText="1"/>
    </xf>
    <xf numFmtId="0" fontId="1" fillId="0" borderId="44" xfId="0" applyFont="1" applyBorder="1"/>
    <xf numFmtId="2" fontId="78" fillId="0" borderId="36" xfId="0" applyNumberFormat="1" applyFont="1" applyBorder="1" applyAlignment="1">
      <alignment horizontal="center" vertical="center" wrapText="1"/>
    </xf>
    <xf numFmtId="0" fontId="1" fillId="0" borderId="40" xfId="0" applyFont="1" applyBorder="1"/>
    <xf numFmtId="0" fontId="1" fillId="0" borderId="41" xfId="0" applyFont="1" applyBorder="1"/>
    <xf numFmtId="0" fontId="78" fillId="58" borderId="36" xfId="0" applyFont="1" applyFill="1" applyBorder="1" applyAlignment="1">
      <alignment horizontal="center" vertical="center" wrapText="1"/>
    </xf>
    <xf numFmtId="0" fontId="78" fillId="58" borderId="37" xfId="0" applyFont="1" applyFill="1" applyBorder="1" applyAlignment="1">
      <alignment horizontal="center" vertical="center" wrapText="1"/>
    </xf>
    <xf numFmtId="0" fontId="1" fillId="0" borderId="38" xfId="0" applyFont="1" applyBorder="1"/>
    <xf numFmtId="0" fontId="1" fillId="0" borderId="39" xfId="0" applyFont="1" applyBorder="1"/>
    <xf numFmtId="0" fontId="78" fillId="0" borderId="36" xfId="0" applyFont="1" applyBorder="1" applyAlignment="1">
      <alignment horizontal="center" vertical="center" wrapText="1"/>
    </xf>
    <xf numFmtId="0" fontId="78" fillId="0" borderId="37" xfId="0" applyFont="1" applyBorder="1" applyAlignment="1">
      <alignment horizontal="center" vertical="center" wrapText="1"/>
    </xf>
    <xf numFmtId="0" fontId="0" fillId="56" borderId="0" xfId="0" applyFill="1" applyAlignment="1">
      <alignment horizontal="center" wrapText="1"/>
    </xf>
  </cellXfs>
  <cellStyles count="108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1 - 20%" xfId="20" xr:uid="{00000000-0005-0000-0000-000013000000}"/>
    <cellStyle name="Accent1 - 20% 2" xfId="21" xr:uid="{00000000-0005-0000-0000-000014000000}"/>
    <cellStyle name="Accent1 - 20% 2 2" xfId="22" xr:uid="{00000000-0005-0000-0000-000015000000}"/>
    <cellStyle name="Accent1 - 20% 3" xfId="23" xr:uid="{00000000-0005-0000-0000-000016000000}"/>
    <cellStyle name="Accent1 - 40%" xfId="24" xr:uid="{00000000-0005-0000-0000-000017000000}"/>
    <cellStyle name="Accent1 - 40% 2" xfId="25" xr:uid="{00000000-0005-0000-0000-000018000000}"/>
    <cellStyle name="Accent1 - 40% 2 2" xfId="26" xr:uid="{00000000-0005-0000-0000-000019000000}"/>
    <cellStyle name="Accent1 - 40% 3" xfId="27" xr:uid="{00000000-0005-0000-0000-00001A000000}"/>
    <cellStyle name="Accent1 - 60%" xfId="28" xr:uid="{00000000-0005-0000-0000-00001B000000}"/>
    <cellStyle name="Accent1 2" xfId="29" xr:uid="{00000000-0005-0000-0000-00001C000000}"/>
    <cellStyle name="Accent1 3" xfId="30" xr:uid="{00000000-0005-0000-0000-00001D000000}"/>
    <cellStyle name="Accent1 4" xfId="31" xr:uid="{00000000-0005-0000-0000-00001E000000}"/>
    <cellStyle name="Accent1 5" xfId="32" xr:uid="{00000000-0005-0000-0000-00001F000000}"/>
    <cellStyle name="Accent1 6" xfId="33" xr:uid="{00000000-0005-0000-0000-000020000000}"/>
    <cellStyle name="Accent1 7" xfId="34" xr:uid="{00000000-0005-0000-0000-000021000000}"/>
    <cellStyle name="Accent1 8" xfId="35" xr:uid="{00000000-0005-0000-0000-000022000000}"/>
    <cellStyle name="Accent1 9" xfId="36" xr:uid="{00000000-0005-0000-0000-000023000000}"/>
    <cellStyle name="Accent1_10VSAFAS2,3p" xfId="37" xr:uid="{00000000-0005-0000-0000-000024000000}"/>
    <cellStyle name="Accent2" xfId="38" xr:uid="{00000000-0005-0000-0000-000025000000}"/>
    <cellStyle name="Accent2 - 20%" xfId="39" xr:uid="{00000000-0005-0000-0000-000026000000}"/>
    <cellStyle name="Accent2 - 20% 2" xfId="40" xr:uid="{00000000-0005-0000-0000-000027000000}"/>
    <cellStyle name="Accent2 - 20% 2 2" xfId="41" xr:uid="{00000000-0005-0000-0000-000028000000}"/>
    <cellStyle name="Accent2 - 20% 3" xfId="42" xr:uid="{00000000-0005-0000-0000-000029000000}"/>
    <cellStyle name="Accent2 - 40%" xfId="43" xr:uid="{00000000-0005-0000-0000-00002A000000}"/>
    <cellStyle name="Accent2 - 40% 2" xfId="44" xr:uid="{00000000-0005-0000-0000-00002B000000}"/>
    <cellStyle name="Accent2 - 40% 2 2" xfId="45" xr:uid="{00000000-0005-0000-0000-00002C000000}"/>
    <cellStyle name="Accent2 - 40% 3" xfId="46" xr:uid="{00000000-0005-0000-0000-00002D000000}"/>
    <cellStyle name="Accent2 - 60%" xfId="47" xr:uid="{00000000-0005-0000-0000-00002E000000}"/>
    <cellStyle name="Accent2 2" xfId="48" xr:uid="{00000000-0005-0000-0000-00002F000000}"/>
    <cellStyle name="Accent2 3" xfId="49" xr:uid="{00000000-0005-0000-0000-000030000000}"/>
    <cellStyle name="Accent2 4" xfId="50" xr:uid="{00000000-0005-0000-0000-000031000000}"/>
    <cellStyle name="Accent2 5" xfId="51" xr:uid="{00000000-0005-0000-0000-000032000000}"/>
    <cellStyle name="Accent2 6" xfId="52" xr:uid="{00000000-0005-0000-0000-000033000000}"/>
    <cellStyle name="Accent2 7" xfId="53" xr:uid="{00000000-0005-0000-0000-000034000000}"/>
    <cellStyle name="Accent2 8" xfId="54" xr:uid="{00000000-0005-0000-0000-000035000000}"/>
    <cellStyle name="Accent2 9" xfId="55" xr:uid="{00000000-0005-0000-0000-000036000000}"/>
    <cellStyle name="Accent2_10VSAFAS2,3p" xfId="56" xr:uid="{00000000-0005-0000-0000-000037000000}"/>
    <cellStyle name="Accent3" xfId="57" xr:uid="{00000000-0005-0000-0000-000038000000}"/>
    <cellStyle name="Accent3 - 20%" xfId="58" xr:uid="{00000000-0005-0000-0000-000039000000}"/>
    <cellStyle name="Accent3 - 20% 2" xfId="59" xr:uid="{00000000-0005-0000-0000-00003A000000}"/>
    <cellStyle name="Accent3 - 20% 2 2" xfId="60" xr:uid="{00000000-0005-0000-0000-00003B000000}"/>
    <cellStyle name="Accent3 - 20% 3" xfId="61" xr:uid="{00000000-0005-0000-0000-00003C000000}"/>
    <cellStyle name="Accent3 - 40%" xfId="62" xr:uid="{00000000-0005-0000-0000-00003D000000}"/>
    <cellStyle name="Accent3 - 40% 2" xfId="63" xr:uid="{00000000-0005-0000-0000-00003E000000}"/>
    <cellStyle name="Accent3 - 40% 2 2" xfId="64" xr:uid="{00000000-0005-0000-0000-00003F000000}"/>
    <cellStyle name="Accent3 - 40% 3" xfId="65" xr:uid="{00000000-0005-0000-0000-000040000000}"/>
    <cellStyle name="Accent3 - 60%" xfId="66" xr:uid="{00000000-0005-0000-0000-000041000000}"/>
    <cellStyle name="Accent3 2" xfId="67" xr:uid="{00000000-0005-0000-0000-000042000000}"/>
    <cellStyle name="Accent3 3" xfId="68" xr:uid="{00000000-0005-0000-0000-000043000000}"/>
    <cellStyle name="Accent3 4" xfId="69" xr:uid="{00000000-0005-0000-0000-000044000000}"/>
    <cellStyle name="Accent3 5" xfId="70" xr:uid="{00000000-0005-0000-0000-000045000000}"/>
    <cellStyle name="Accent3 6" xfId="71" xr:uid="{00000000-0005-0000-0000-000046000000}"/>
    <cellStyle name="Accent3 7" xfId="72" xr:uid="{00000000-0005-0000-0000-000047000000}"/>
    <cellStyle name="Accent3 8" xfId="73" xr:uid="{00000000-0005-0000-0000-000048000000}"/>
    <cellStyle name="Accent3 9" xfId="74" xr:uid="{00000000-0005-0000-0000-000049000000}"/>
    <cellStyle name="Accent3_10VSAFAS2,3p" xfId="75" xr:uid="{00000000-0005-0000-0000-00004A000000}"/>
    <cellStyle name="Accent4" xfId="76" xr:uid="{00000000-0005-0000-0000-00004B000000}"/>
    <cellStyle name="Accent4 - 20%" xfId="77" xr:uid="{00000000-0005-0000-0000-00004C000000}"/>
    <cellStyle name="Accent4 - 20% 2" xfId="78" xr:uid="{00000000-0005-0000-0000-00004D000000}"/>
    <cellStyle name="Accent4 - 20% 2 2" xfId="79" xr:uid="{00000000-0005-0000-0000-00004E000000}"/>
    <cellStyle name="Accent4 - 20% 3" xfId="80" xr:uid="{00000000-0005-0000-0000-00004F000000}"/>
    <cellStyle name="Accent4 - 40%" xfId="81" xr:uid="{00000000-0005-0000-0000-000050000000}"/>
    <cellStyle name="Accent4 - 40% 2" xfId="82" xr:uid="{00000000-0005-0000-0000-000051000000}"/>
    <cellStyle name="Accent4 - 40% 2 2" xfId="83" xr:uid="{00000000-0005-0000-0000-000052000000}"/>
    <cellStyle name="Accent4 - 40% 3" xfId="84" xr:uid="{00000000-0005-0000-0000-000053000000}"/>
    <cellStyle name="Accent4 - 60%" xfId="85" xr:uid="{00000000-0005-0000-0000-000054000000}"/>
    <cellStyle name="Accent4 2" xfId="86" xr:uid="{00000000-0005-0000-0000-000055000000}"/>
    <cellStyle name="Accent4 3" xfId="87" xr:uid="{00000000-0005-0000-0000-000056000000}"/>
    <cellStyle name="Accent4 4" xfId="88" xr:uid="{00000000-0005-0000-0000-000057000000}"/>
    <cellStyle name="Accent4 5" xfId="89" xr:uid="{00000000-0005-0000-0000-000058000000}"/>
    <cellStyle name="Accent4 6" xfId="90" xr:uid="{00000000-0005-0000-0000-000059000000}"/>
    <cellStyle name="Accent4 7" xfId="91" xr:uid="{00000000-0005-0000-0000-00005A000000}"/>
    <cellStyle name="Accent4 8" xfId="92" xr:uid="{00000000-0005-0000-0000-00005B000000}"/>
    <cellStyle name="Accent4 9" xfId="93" xr:uid="{00000000-0005-0000-0000-00005C000000}"/>
    <cellStyle name="Accent4_10VSAFAS2,3p" xfId="94" xr:uid="{00000000-0005-0000-0000-00005D000000}"/>
    <cellStyle name="Accent5" xfId="95" xr:uid="{00000000-0005-0000-0000-00005E000000}"/>
    <cellStyle name="Accent5 - 20%" xfId="96" xr:uid="{00000000-0005-0000-0000-00005F000000}"/>
    <cellStyle name="Accent5 - 20% 2" xfId="97" xr:uid="{00000000-0005-0000-0000-000060000000}"/>
    <cellStyle name="Accent5 - 20% 2 2" xfId="98" xr:uid="{00000000-0005-0000-0000-000061000000}"/>
    <cellStyle name="Accent5 - 20% 3" xfId="99" xr:uid="{00000000-0005-0000-0000-000062000000}"/>
    <cellStyle name="Accent5 - 40%" xfId="100" xr:uid="{00000000-0005-0000-0000-000063000000}"/>
    <cellStyle name="Accent5 - 40% 2" xfId="101" xr:uid="{00000000-0005-0000-0000-000064000000}"/>
    <cellStyle name="Accent5 - 40% 2 2" xfId="102" xr:uid="{00000000-0005-0000-0000-000065000000}"/>
    <cellStyle name="Accent5 - 40% 3" xfId="103" xr:uid="{00000000-0005-0000-0000-000066000000}"/>
    <cellStyle name="Accent5 - 60%" xfId="104" xr:uid="{00000000-0005-0000-0000-000067000000}"/>
    <cellStyle name="Accent5 2" xfId="105" xr:uid="{00000000-0005-0000-0000-000068000000}"/>
    <cellStyle name="Accent5 3" xfId="106" xr:uid="{00000000-0005-0000-0000-000069000000}"/>
    <cellStyle name="Accent5 4" xfId="107" xr:uid="{00000000-0005-0000-0000-00006A000000}"/>
    <cellStyle name="Accent5 5" xfId="108" xr:uid="{00000000-0005-0000-0000-00006B000000}"/>
    <cellStyle name="Accent5 6" xfId="109" xr:uid="{00000000-0005-0000-0000-00006C000000}"/>
    <cellStyle name="Accent5 7" xfId="110" xr:uid="{00000000-0005-0000-0000-00006D000000}"/>
    <cellStyle name="Accent5 8" xfId="111" xr:uid="{00000000-0005-0000-0000-00006E000000}"/>
    <cellStyle name="Accent5 9" xfId="112" xr:uid="{00000000-0005-0000-0000-00006F000000}"/>
    <cellStyle name="Accent5_10VSAFAS2,3p" xfId="113" xr:uid="{00000000-0005-0000-0000-000070000000}"/>
    <cellStyle name="Accent6" xfId="114" xr:uid="{00000000-0005-0000-0000-000071000000}"/>
    <cellStyle name="Accent6 - 20%" xfId="115" xr:uid="{00000000-0005-0000-0000-000072000000}"/>
    <cellStyle name="Accent6 - 20% 2" xfId="116" xr:uid="{00000000-0005-0000-0000-000073000000}"/>
    <cellStyle name="Accent6 - 20% 2 2" xfId="117" xr:uid="{00000000-0005-0000-0000-000074000000}"/>
    <cellStyle name="Accent6 - 20% 3" xfId="118" xr:uid="{00000000-0005-0000-0000-000075000000}"/>
    <cellStyle name="Accent6 - 40%" xfId="119" xr:uid="{00000000-0005-0000-0000-000076000000}"/>
    <cellStyle name="Accent6 - 40% 2" xfId="120" xr:uid="{00000000-0005-0000-0000-000077000000}"/>
    <cellStyle name="Accent6 - 40% 2 2" xfId="121" xr:uid="{00000000-0005-0000-0000-000078000000}"/>
    <cellStyle name="Accent6 - 40% 3" xfId="122" xr:uid="{00000000-0005-0000-0000-000079000000}"/>
    <cellStyle name="Accent6 - 60%" xfId="123" xr:uid="{00000000-0005-0000-0000-00007A000000}"/>
    <cellStyle name="Accent6 2" xfId="124" xr:uid="{00000000-0005-0000-0000-00007B000000}"/>
    <cellStyle name="Accent6 3" xfId="125" xr:uid="{00000000-0005-0000-0000-00007C000000}"/>
    <cellStyle name="Accent6 4" xfId="126" xr:uid="{00000000-0005-0000-0000-00007D000000}"/>
    <cellStyle name="Accent6 5" xfId="127" xr:uid="{00000000-0005-0000-0000-00007E000000}"/>
    <cellStyle name="Accent6 6" xfId="128" xr:uid="{00000000-0005-0000-0000-00007F000000}"/>
    <cellStyle name="Accent6 7" xfId="129" xr:uid="{00000000-0005-0000-0000-000080000000}"/>
    <cellStyle name="Accent6 8" xfId="130" xr:uid="{00000000-0005-0000-0000-000081000000}"/>
    <cellStyle name="Accent6 9" xfId="131" xr:uid="{00000000-0005-0000-0000-000082000000}"/>
    <cellStyle name="Accent6_10VSAFAS2,3p" xfId="132" xr:uid="{00000000-0005-0000-0000-000083000000}"/>
    <cellStyle name="Bad" xfId="133" xr:uid="{00000000-0005-0000-0000-000084000000}"/>
    <cellStyle name="Bad 10" xfId="134" xr:uid="{00000000-0005-0000-0000-000085000000}"/>
    <cellStyle name="Bad 2" xfId="135" xr:uid="{00000000-0005-0000-0000-000086000000}"/>
    <cellStyle name="Bad 3" xfId="136" xr:uid="{00000000-0005-0000-0000-000087000000}"/>
    <cellStyle name="Bad 4" xfId="137" xr:uid="{00000000-0005-0000-0000-000088000000}"/>
    <cellStyle name="Bad 5" xfId="138" xr:uid="{00000000-0005-0000-0000-000089000000}"/>
    <cellStyle name="Bad 6" xfId="139" xr:uid="{00000000-0005-0000-0000-00008A000000}"/>
    <cellStyle name="Bad 7" xfId="140" xr:uid="{00000000-0005-0000-0000-00008B000000}"/>
    <cellStyle name="Bad 8" xfId="141" xr:uid="{00000000-0005-0000-0000-00008C000000}"/>
    <cellStyle name="Bad 9" xfId="142" xr:uid="{00000000-0005-0000-0000-00008D000000}"/>
    <cellStyle name="Bad_10VSAFAS2,3p" xfId="143" xr:uid="{00000000-0005-0000-0000-00008E000000}"/>
    <cellStyle name="Calculation" xfId="144" xr:uid="{00000000-0005-0000-0000-00008F000000}"/>
    <cellStyle name="Calculation 2" xfId="145" xr:uid="{00000000-0005-0000-0000-000090000000}"/>
    <cellStyle name="Calculation 3" xfId="146" xr:uid="{00000000-0005-0000-0000-000091000000}"/>
    <cellStyle name="Calculation 4" xfId="147" xr:uid="{00000000-0005-0000-0000-000092000000}"/>
    <cellStyle name="Calculation 5" xfId="148" xr:uid="{00000000-0005-0000-0000-000093000000}"/>
    <cellStyle name="Calculation 6" xfId="149" xr:uid="{00000000-0005-0000-0000-000094000000}"/>
    <cellStyle name="Calculation 7" xfId="150" xr:uid="{00000000-0005-0000-0000-000095000000}"/>
    <cellStyle name="Calculation 8" xfId="151" xr:uid="{00000000-0005-0000-0000-000096000000}"/>
    <cellStyle name="Calculation 9" xfId="152" xr:uid="{00000000-0005-0000-0000-000097000000}"/>
    <cellStyle name="Calculation_10VSAFAS2,3p" xfId="153" xr:uid="{00000000-0005-0000-0000-000098000000}"/>
    <cellStyle name="Check Cell" xfId="154" xr:uid="{00000000-0005-0000-0000-000099000000}"/>
    <cellStyle name="Check Cell 2" xfId="155" xr:uid="{00000000-0005-0000-0000-00009A000000}"/>
    <cellStyle name="Check Cell 3" xfId="156" xr:uid="{00000000-0005-0000-0000-00009B000000}"/>
    <cellStyle name="Check Cell 4" xfId="157" xr:uid="{00000000-0005-0000-0000-00009C000000}"/>
    <cellStyle name="Check Cell 5" xfId="158" xr:uid="{00000000-0005-0000-0000-00009D000000}"/>
    <cellStyle name="Check Cell 6" xfId="159" xr:uid="{00000000-0005-0000-0000-00009E000000}"/>
    <cellStyle name="Check Cell 7" xfId="160" xr:uid="{00000000-0005-0000-0000-00009F000000}"/>
    <cellStyle name="Check Cell 8" xfId="161" xr:uid="{00000000-0005-0000-0000-0000A0000000}"/>
    <cellStyle name="Check Cell 9" xfId="162" xr:uid="{00000000-0005-0000-0000-0000A1000000}"/>
    <cellStyle name="Check Cell_10VSAFAS2,3p" xfId="163" xr:uid="{00000000-0005-0000-0000-0000A2000000}"/>
    <cellStyle name="Comma 2" xfId="164" xr:uid="{00000000-0005-0000-0000-0000A3000000}"/>
    <cellStyle name="Comma 2 2" xfId="165" xr:uid="{00000000-0005-0000-0000-0000A4000000}"/>
    <cellStyle name="Comma 2 3" xfId="166" xr:uid="{00000000-0005-0000-0000-0000A5000000}"/>
    <cellStyle name="Comma 3" xfId="167" xr:uid="{00000000-0005-0000-0000-0000A6000000}"/>
    <cellStyle name="Comma 3 2" xfId="168" xr:uid="{00000000-0005-0000-0000-0000A7000000}"/>
    <cellStyle name="Emphasis 1" xfId="169" xr:uid="{00000000-0005-0000-0000-0000A8000000}"/>
    <cellStyle name="Emphasis 1 2" xfId="170" xr:uid="{00000000-0005-0000-0000-0000A9000000}"/>
    <cellStyle name="Emphasis 2" xfId="171" xr:uid="{00000000-0005-0000-0000-0000AA000000}"/>
    <cellStyle name="Emphasis 2 2" xfId="172" xr:uid="{00000000-0005-0000-0000-0000AB000000}"/>
    <cellStyle name="Emphasis 3" xfId="173" xr:uid="{00000000-0005-0000-0000-0000AC000000}"/>
    <cellStyle name="Emphasis 3 2" xfId="174" xr:uid="{00000000-0005-0000-0000-0000AD000000}"/>
    <cellStyle name="Good 2" xfId="175" xr:uid="{00000000-0005-0000-0000-0000AE000000}"/>
    <cellStyle name="Good 2 2" xfId="176" xr:uid="{00000000-0005-0000-0000-0000AF000000}"/>
    <cellStyle name="Good 2 2 2" xfId="177" xr:uid="{00000000-0005-0000-0000-0000B0000000}"/>
    <cellStyle name="Good 2 3" xfId="178" xr:uid="{00000000-0005-0000-0000-0000B1000000}"/>
    <cellStyle name="Good 3" xfId="179" xr:uid="{00000000-0005-0000-0000-0000B2000000}"/>
    <cellStyle name="Good 3 2" xfId="180" xr:uid="{00000000-0005-0000-0000-0000B3000000}"/>
    <cellStyle name="Good 3 2 2" xfId="181" xr:uid="{00000000-0005-0000-0000-0000B4000000}"/>
    <cellStyle name="Good 3 3" xfId="182" xr:uid="{00000000-0005-0000-0000-0000B5000000}"/>
    <cellStyle name="Good 4" xfId="183" xr:uid="{00000000-0005-0000-0000-0000B6000000}"/>
    <cellStyle name="Good 4 2" xfId="184" xr:uid="{00000000-0005-0000-0000-0000B7000000}"/>
    <cellStyle name="Good 4 2 2" xfId="185" xr:uid="{00000000-0005-0000-0000-0000B8000000}"/>
    <cellStyle name="Good 4 3" xfId="186" xr:uid="{00000000-0005-0000-0000-0000B9000000}"/>
    <cellStyle name="Good 5" xfId="187" xr:uid="{00000000-0005-0000-0000-0000BA000000}"/>
    <cellStyle name="Good 5 2" xfId="188" xr:uid="{00000000-0005-0000-0000-0000BB000000}"/>
    <cellStyle name="Good 5 2 2" xfId="189" xr:uid="{00000000-0005-0000-0000-0000BC000000}"/>
    <cellStyle name="Good 5 3" xfId="190" xr:uid="{00000000-0005-0000-0000-0000BD000000}"/>
    <cellStyle name="Good 6" xfId="191" xr:uid="{00000000-0005-0000-0000-0000BE000000}"/>
    <cellStyle name="Good 6 2" xfId="192" xr:uid="{00000000-0005-0000-0000-0000BF000000}"/>
    <cellStyle name="Good 6 2 2" xfId="193" xr:uid="{00000000-0005-0000-0000-0000C0000000}"/>
    <cellStyle name="Good 6 3" xfId="194" xr:uid="{00000000-0005-0000-0000-0000C1000000}"/>
    <cellStyle name="Good 7" xfId="195" xr:uid="{00000000-0005-0000-0000-0000C2000000}"/>
    <cellStyle name="Good 7 2" xfId="196" xr:uid="{00000000-0005-0000-0000-0000C3000000}"/>
    <cellStyle name="Good 7 2 2" xfId="197" xr:uid="{00000000-0005-0000-0000-0000C4000000}"/>
    <cellStyle name="Good 7 3" xfId="198" xr:uid="{00000000-0005-0000-0000-0000C5000000}"/>
    <cellStyle name="Good 8" xfId="199" xr:uid="{00000000-0005-0000-0000-0000C6000000}"/>
    <cellStyle name="Good 8 2" xfId="200" xr:uid="{00000000-0005-0000-0000-0000C7000000}"/>
    <cellStyle name="Good 8 2 2" xfId="201" xr:uid="{00000000-0005-0000-0000-0000C8000000}"/>
    <cellStyle name="Good 8 3" xfId="202" xr:uid="{00000000-0005-0000-0000-0000C9000000}"/>
    <cellStyle name="Good 9" xfId="203" xr:uid="{00000000-0005-0000-0000-0000CA000000}"/>
    <cellStyle name="Good 9 2" xfId="204" xr:uid="{00000000-0005-0000-0000-0000CB000000}"/>
    <cellStyle name="Good 9 2 2" xfId="205" xr:uid="{00000000-0005-0000-0000-0000CC000000}"/>
    <cellStyle name="Good 9 3" xfId="206" xr:uid="{00000000-0005-0000-0000-0000CD000000}"/>
    <cellStyle name="Heading 1 2" xfId="207" xr:uid="{00000000-0005-0000-0000-0000CE000000}"/>
    <cellStyle name="Heading 1 3" xfId="208" xr:uid="{00000000-0005-0000-0000-0000CF000000}"/>
    <cellStyle name="Heading 1 4" xfId="209" xr:uid="{00000000-0005-0000-0000-0000D0000000}"/>
    <cellStyle name="Heading 1 5" xfId="210" xr:uid="{00000000-0005-0000-0000-0000D1000000}"/>
    <cellStyle name="Heading 1 6" xfId="211" xr:uid="{00000000-0005-0000-0000-0000D2000000}"/>
    <cellStyle name="Heading 1 7" xfId="212" xr:uid="{00000000-0005-0000-0000-0000D3000000}"/>
    <cellStyle name="Heading 1 8" xfId="213" xr:uid="{00000000-0005-0000-0000-0000D4000000}"/>
    <cellStyle name="Heading 1 9" xfId="214" xr:uid="{00000000-0005-0000-0000-0000D5000000}"/>
    <cellStyle name="Heading 2 2" xfId="215" xr:uid="{00000000-0005-0000-0000-0000D6000000}"/>
    <cellStyle name="Heading 2 3" xfId="216" xr:uid="{00000000-0005-0000-0000-0000D7000000}"/>
    <cellStyle name="Heading 2 4" xfId="217" xr:uid="{00000000-0005-0000-0000-0000D8000000}"/>
    <cellStyle name="Heading 2 5" xfId="218" xr:uid="{00000000-0005-0000-0000-0000D9000000}"/>
    <cellStyle name="Heading 2 6" xfId="219" xr:uid="{00000000-0005-0000-0000-0000DA000000}"/>
    <cellStyle name="Heading 2 7" xfId="220" xr:uid="{00000000-0005-0000-0000-0000DB000000}"/>
    <cellStyle name="Heading 2 8" xfId="221" xr:uid="{00000000-0005-0000-0000-0000DC000000}"/>
    <cellStyle name="Heading 2 9" xfId="222" xr:uid="{00000000-0005-0000-0000-0000DD000000}"/>
    <cellStyle name="Heading 3 2" xfId="223" xr:uid="{00000000-0005-0000-0000-0000DE000000}"/>
    <cellStyle name="Heading 3 3" xfId="224" xr:uid="{00000000-0005-0000-0000-0000DF000000}"/>
    <cellStyle name="Heading 3 4" xfId="225" xr:uid="{00000000-0005-0000-0000-0000E0000000}"/>
    <cellStyle name="Heading 3 5" xfId="226" xr:uid="{00000000-0005-0000-0000-0000E1000000}"/>
    <cellStyle name="Heading 3 6" xfId="227" xr:uid="{00000000-0005-0000-0000-0000E2000000}"/>
    <cellStyle name="Heading 3 7" xfId="228" xr:uid="{00000000-0005-0000-0000-0000E3000000}"/>
    <cellStyle name="Heading 3 8" xfId="229" xr:uid="{00000000-0005-0000-0000-0000E4000000}"/>
    <cellStyle name="Heading 3 9" xfId="230" xr:uid="{00000000-0005-0000-0000-0000E5000000}"/>
    <cellStyle name="Heading 4 2" xfId="231" xr:uid="{00000000-0005-0000-0000-0000E6000000}"/>
    <cellStyle name="Heading 4 3" xfId="232" xr:uid="{00000000-0005-0000-0000-0000E7000000}"/>
    <cellStyle name="Heading 4 4" xfId="233" xr:uid="{00000000-0005-0000-0000-0000E8000000}"/>
    <cellStyle name="Heading 4 5" xfId="234" xr:uid="{00000000-0005-0000-0000-0000E9000000}"/>
    <cellStyle name="Heading 4 6" xfId="235" xr:uid="{00000000-0005-0000-0000-0000EA000000}"/>
    <cellStyle name="Heading 4 7" xfId="236" xr:uid="{00000000-0005-0000-0000-0000EB000000}"/>
    <cellStyle name="Heading 4 8" xfId="237" xr:uid="{00000000-0005-0000-0000-0000EC000000}"/>
    <cellStyle name="Heading 4 9" xfId="238" xr:uid="{00000000-0005-0000-0000-0000ED000000}"/>
    <cellStyle name="Hyperlink 2" xfId="239" xr:uid="{00000000-0005-0000-0000-0000EF000000}"/>
    <cellStyle name="Hyperlink 2 10" xfId="240" xr:uid="{00000000-0005-0000-0000-0000F0000000}"/>
    <cellStyle name="Hyperlink 2 10 2" xfId="241" xr:uid="{00000000-0005-0000-0000-0000F1000000}"/>
    <cellStyle name="Hyperlink 2 11" xfId="242" xr:uid="{00000000-0005-0000-0000-0000F2000000}"/>
    <cellStyle name="Hyperlink 2 11 2" xfId="243" xr:uid="{00000000-0005-0000-0000-0000F3000000}"/>
    <cellStyle name="Hyperlink 2 12" xfId="244" xr:uid="{00000000-0005-0000-0000-0000F4000000}"/>
    <cellStyle name="Hyperlink 2 13" xfId="245" xr:uid="{00000000-0005-0000-0000-0000F5000000}"/>
    <cellStyle name="Hyperlink 2 14" xfId="246" xr:uid="{00000000-0005-0000-0000-0000F6000000}"/>
    <cellStyle name="Hyperlink 2 2" xfId="247" xr:uid="{00000000-0005-0000-0000-0000F7000000}"/>
    <cellStyle name="Hyperlink 2 2 2" xfId="248" xr:uid="{00000000-0005-0000-0000-0000F8000000}"/>
    <cellStyle name="Hyperlink 2 2 3" xfId="249" xr:uid="{00000000-0005-0000-0000-0000F9000000}"/>
    <cellStyle name="Hyperlink 2 3" xfId="250" xr:uid="{00000000-0005-0000-0000-0000FA000000}"/>
    <cellStyle name="Hyperlink 2 3 2" xfId="251" xr:uid="{00000000-0005-0000-0000-0000FB000000}"/>
    <cellStyle name="Hyperlink 2 4" xfId="252" xr:uid="{00000000-0005-0000-0000-0000FC000000}"/>
    <cellStyle name="Hyperlink 2 4 2" xfId="253" xr:uid="{00000000-0005-0000-0000-0000FD000000}"/>
    <cellStyle name="Hyperlink 2 5" xfId="254" xr:uid="{00000000-0005-0000-0000-0000FE000000}"/>
    <cellStyle name="Hyperlink 2 5 2" xfId="255" xr:uid="{00000000-0005-0000-0000-0000FF000000}"/>
    <cellStyle name="Hyperlink 2 6" xfId="256" xr:uid="{00000000-0005-0000-0000-000000010000}"/>
    <cellStyle name="Hyperlink 2 6 2" xfId="257" xr:uid="{00000000-0005-0000-0000-000001010000}"/>
    <cellStyle name="Hyperlink 2 7" xfId="258" xr:uid="{00000000-0005-0000-0000-000002010000}"/>
    <cellStyle name="Hyperlink 2 7 2" xfId="259" xr:uid="{00000000-0005-0000-0000-000003010000}"/>
    <cellStyle name="Hyperlink 2 8" xfId="260" xr:uid="{00000000-0005-0000-0000-000004010000}"/>
    <cellStyle name="Hyperlink 2 8 2" xfId="261" xr:uid="{00000000-0005-0000-0000-000005010000}"/>
    <cellStyle name="Hyperlink 2 9" xfId="262" xr:uid="{00000000-0005-0000-0000-000006010000}"/>
    <cellStyle name="Hyperlink 2 9 2" xfId="263" xr:uid="{00000000-0005-0000-0000-000007010000}"/>
    <cellStyle name="Hyperlink 3" xfId="264" xr:uid="{00000000-0005-0000-0000-000008010000}"/>
    <cellStyle name="Hyperlink 4" xfId="265" xr:uid="{00000000-0005-0000-0000-000009010000}"/>
    <cellStyle name="Hyperlink 5" xfId="266" xr:uid="{00000000-0005-0000-0000-00000A010000}"/>
    <cellStyle name="Hyperlink 5 2" xfId="267" xr:uid="{00000000-0005-0000-0000-00000B010000}"/>
    <cellStyle name="Hyperlink 5 3" xfId="268" xr:uid="{00000000-0005-0000-0000-00000C010000}"/>
    <cellStyle name="Hyperlink 5 6" xfId="269" xr:uid="{00000000-0005-0000-0000-00000D010000}"/>
    <cellStyle name="Hyperlink 5 6 2" xfId="270" xr:uid="{00000000-0005-0000-0000-00000E010000}"/>
    <cellStyle name="Hyperlink 6" xfId="271" xr:uid="{00000000-0005-0000-0000-00000F010000}"/>
    <cellStyle name="Hyperlink 7" xfId="272" xr:uid="{00000000-0005-0000-0000-000010010000}"/>
    <cellStyle name="Hipersaitas" xfId="1087" builtinId="8"/>
    <cellStyle name="Input" xfId="273" xr:uid="{00000000-0005-0000-0000-000011010000}"/>
    <cellStyle name="Input 2" xfId="274" xr:uid="{00000000-0005-0000-0000-000012010000}"/>
    <cellStyle name="Input 3" xfId="275" xr:uid="{00000000-0005-0000-0000-000013010000}"/>
    <cellStyle name="Input 4" xfId="276" xr:uid="{00000000-0005-0000-0000-000014010000}"/>
    <cellStyle name="Input 5" xfId="277" xr:uid="{00000000-0005-0000-0000-000015010000}"/>
    <cellStyle name="Input 6" xfId="278" xr:uid="{00000000-0005-0000-0000-000016010000}"/>
    <cellStyle name="Input 7" xfId="279" xr:uid="{00000000-0005-0000-0000-000017010000}"/>
    <cellStyle name="Input 8" xfId="280" xr:uid="{00000000-0005-0000-0000-000018010000}"/>
    <cellStyle name="Input 9" xfId="281" xr:uid="{00000000-0005-0000-0000-000019010000}"/>
    <cellStyle name="Input_10VSAFAS2,3p" xfId="282" xr:uid="{00000000-0005-0000-0000-00001A010000}"/>
    <cellStyle name="Įprastas" xfId="0" builtinId="0"/>
    <cellStyle name="Įprastas 2" xfId="283" xr:uid="{00000000-0005-0000-0000-00001B010000}"/>
    <cellStyle name="Įprastas 3" xfId="1083" xr:uid="{5BCA1C51-1FB9-4E9A-B07F-3EF8F7C52375}"/>
    <cellStyle name="Linked Cell" xfId="284" xr:uid="{00000000-0005-0000-0000-00001C010000}"/>
    <cellStyle name="Linked Cell 2" xfId="285" xr:uid="{00000000-0005-0000-0000-00001D010000}"/>
    <cellStyle name="Linked Cell 3" xfId="286" xr:uid="{00000000-0005-0000-0000-00001E010000}"/>
    <cellStyle name="Linked Cell 4" xfId="287" xr:uid="{00000000-0005-0000-0000-00001F010000}"/>
    <cellStyle name="Linked Cell 5" xfId="288" xr:uid="{00000000-0005-0000-0000-000020010000}"/>
    <cellStyle name="Linked Cell 6" xfId="289" xr:uid="{00000000-0005-0000-0000-000021010000}"/>
    <cellStyle name="Linked Cell 7" xfId="290" xr:uid="{00000000-0005-0000-0000-000022010000}"/>
    <cellStyle name="Linked Cell 8" xfId="291" xr:uid="{00000000-0005-0000-0000-000023010000}"/>
    <cellStyle name="Linked Cell 9" xfId="292" xr:uid="{00000000-0005-0000-0000-000024010000}"/>
    <cellStyle name="Linked Cell_10VSAFAS2,3p" xfId="293" xr:uid="{00000000-0005-0000-0000-000025010000}"/>
    <cellStyle name="Neutral" xfId="294" xr:uid="{00000000-0005-0000-0000-000026010000}"/>
    <cellStyle name="Neutral 2" xfId="295" xr:uid="{00000000-0005-0000-0000-000027010000}"/>
    <cellStyle name="Neutral 3" xfId="296" xr:uid="{00000000-0005-0000-0000-000028010000}"/>
    <cellStyle name="Neutral 4" xfId="297" xr:uid="{00000000-0005-0000-0000-000029010000}"/>
    <cellStyle name="Neutral 5" xfId="298" xr:uid="{00000000-0005-0000-0000-00002A010000}"/>
    <cellStyle name="Neutral 6" xfId="299" xr:uid="{00000000-0005-0000-0000-00002B010000}"/>
    <cellStyle name="Neutral 7" xfId="300" xr:uid="{00000000-0005-0000-0000-00002C010000}"/>
    <cellStyle name="Neutral 8" xfId="301" xr:uid="{00000000-0005-0000-0000-00002D010000}"/>
    <cellStyle name="Neutral 9" xfId="302" xr:uid="{00000000-0005-0000-0000-00002E010000}"/>
    <cellStyle name="Neutral_10VSAFAS2,3p" xfId="303" xr:uid="{00000000-0005-0000-0000-00002F010000}"/>
    <cellStyle name="Normal" xfId="1082" xr:uid="{D8A93BA8-4815-43D7-BAFA-2B8E084283A6}"/>
    <cellStyle name="Normal 10" xfId="304" xr:uid="{00000000-0005-0000-0000-000031010000}"/>
    <cellStyle name="Normal 10 10" xfId="305" xr:uid="{00000000-0005-0000-0000-000032010000}"/>
    <cellStyle name="Normal 10 10 2" xfId="306" xr:uid="{00000000-0005-0000-0000-000033010000}"/>
    <cellStyle name="Normal 10 10 2 2" xfId="307" xr:uid="{00000000-0005-0000-0000-000034010000}"/>
    <cellStyle name="Normal 10 10 2 3" xfId="308" xr:uid="{00000000-0005-0000-0000-000035010000}"/>
    <cellStyle name="Normal 10 10 3" xfId="309" xr:uid="{00000000-0005-0000-0000-000036010000}"/>
    <cellStyle name="Normal 10 10 4" xfId="310" xr:uid="{00000000-0005-0000-0000-000037010000}"/>
    <cellStyle name="Normal 10 11" xfId="311" xr:uid="{00000000-0005-0000-0000-000038010000}"/>
    <cellStyle name="Normal 10 11 2" xfId="312" xr:uid="{00000000-0005-0000-0000-000039010000}"/>
    <cellStyle name="Normal 10 11 3" xfId="313" xr:uid="{00000000-0005-0000-0000-00003A010000}"/>
    <cellStyle name="Normal 10 12" xfId="314" xr:uid="{00000000-0005-0000-0000-00003B010000}"/>
    <cellStyle name="Normal 10 12 2" xfId="315" xr:uid="{00000000-0005-0000-0000-00003C010000}"/>
    <cellStyle name="Normal 10 12 3" xfId="316" xr:uid="{00000000-0005-0000-0000-00003D010000}"/>
    <cellStyle name="Normal 10 13" xfId="317" xr:uid="{00000000-0005-0000-0000-00003E010000}"/>
    <cellStyle name="Normal 10 14" xfId="318" xr:uid="{00000000-0005-0000-0000-00003F010000}"/>
    <cellStyle name="Normal 10 15" xfId="319" xr:uid="{00000000-0005-0000-0000-000040010000}"/>
    <cellStyle name="Normal 10 2" xfId="320" xr:uid="{00000000-0005-0000-0000-000041010000}"/>
    <cellStyle name="Normal 10 2 2" xfId="321" xr:uid="{00000000-0005-0000-0000-000042010000}"/>
    <cellStyle name="Normal 10 2 2 2" xfId="322" xr:uid="{00000000-0005-0000-0000-000043010000}"/>
    <cellStyle name="Normal 10 2 2 3" xfId="323" xr:uid="{00000000-0005-0000-0000-000044010000}"/>
    <cellStyle name="Normal 10 2 3" xfId="324" xr:uid="{00000000-0005-0000-0000-000045010000}"/>
    <cellStyle name="Normal 10 2 4" xfId="325" xr:uid="{00000000-0005-0000-0000-000046010000}"/>
    <cellStyle name="Normal 10 3" xfId="326" xr:uid="{00000000-0005-0000-0000-000047010000}"/>
    <cellStyle name="Normal 10 3 2" xfId="327" xr:uid="{00000000-0005-0000-0000-000048010000}"/>
    <cellStyle name="Normal 10 3 2 2" xfId="328" xr:uid="{00000000-0005-0000-0000-000049010000}"/>
    <cellStyle name="Normal 10 3 2 3" xfId="329" xr:uid="{00000000-0005-0000-0000-00004A010000}"/>
    <cellStyle name="Normal 10 3 3" xfId="330" xr:uid="{00000000-0005-0000-0000-00004B010000}"/>
    <cellStyle name="Normal 10 3 4" xfId="331" xr:uid="{00000000-0005-0000-0000-00004C010000}"/>
    <cellStyle name="Normal 10 4" xfId="332" xr:uid="{00000000-0005-0000-0000-00004D010000}"/>
    <cellStyle name="Normal 10 4 2" xfId="333" xr:uid="{00000000-0005-0000-0000-00004E010000}"/>
    <cellStyle name="Normal 10 4 2 2" xfId="334" xr:uid="{00000000-0005-0000-0000-00004F010000}"/>
    <cellStyle name="Normal 10 4 2 3" xfId="335" xr:uid="{00000000-0005-0000-0000-000050010000}"/>
    <cellStyle name="Normal 10 4 3" xfId="336" xr:uid="{00000000-0005-0000-0000-000051010000}"/>
    <cellStyle name="Normal 10 4 4" xfId="337" xr:uid="{00000000-0005-0000-0000-000052010000}"/>
    <cellStyle name="Normal 10 5" xfId="338" xr:uid="{00000000-0005-0000-0000-000053010000}"/>
    <cellStyle name="Normal 10 5 2" xfId="339" xr:uid="{00000000-0005-0000-0000-000054010000}"/>
    <cellStyle name="Normal 10 5 2 2" xfId="340" xr:uid="{00000000-0005-0000-0000-000055010000}"/>
    <cellStyle name="Normal 10 5 2 3" xfId="341" xr:uid="{00000000-0005-0000-0000-000056010000}"/>
    <cellStyle name="Normal 10 5 3" xfId="342" xr:uid="{00000000-0005-0000-0000-000057010000}"/>
    <cellStyle name="Normal 10 5 4" xfId="343" xr:uid="{00000000-0005-0000-0000-000058010000}"/>
    <cellStyle name="Normal 10 6" xfId="344" xr:uid="{00000000-0005-0000-0000-000059010000}"/>
    <cellStyle name="Normal 10 6 2" xfId="345" xr:uid="{00000000-0005-0000-0000-00005A010000}"/>
    <cellStyle name="Normal 10 6 2 2" xfId="346" xr:uid="{00000000-0005-0000-0000-00005B010000}"/>
    <cellStyle name="Normal 10 6 2 3" xfId="347" xr:uid="{00000000-0005-0000-0000-00005C010000}"/>
    <cellStyle name="Normal 10 6 3" xfId="348" xr:uid="{00000000-0005-0000-0000-00005D010000}"/>
    <cellStyle name="Normal 10 6 4" xfId="349" xr:uid="{00000000-0005-0000-0000-00005E010000}"/>
    <cellStyle name="Normal 10 7" xfId="350" xr:uid="{00000000-0005-0000-0000-00005F010000}"/>
    <cellStyle name="Normal 10 7 2" xfId="351" xr:uid="{00000000-0005-0000-0000-000060010000}"/>
    <cellStyle name="Normal 10 7 2 2" xfId="352" xr:uid="{00000000-0005-0000-0000-000061010000}"/>
    <cellStyle name="Normal 10 7 2 3" xfId="353" xr:uid="{00000000-0005-0000-0000-000062010000}"/>
    <cellStyle name="Normal 10 7 3" xfId="354" xr:uid="{00000000-0005-0000-0000-000063010000}"/>
    <cellStyle name="Normal 10 7 4" xfId="355" xr:uid="{00000000-0005-0000-0000-000064010000}"/>
    <cellStyle name="Normal 10 8" xfId="356" xr:uid="{00000000-0005-0000-0000-000065010000}"/>
    <cellStyle name="Normal 10 8 2" xfId="357" xr:uid="{00000000-0005-0000-0000-000066010000}"/>
    <cellStyle name="Normal 10 8 2 2" xfId="358" xr:uid="{00000000-0005-0000-0000-000067010000}"/>
    <cellStyle name="Normal 10 8 2 3" xfId="359" xr:uid="{00000000-0005-0000-0000-000068010000}"/>
    <cellStyle name="Normal 10 8 3" xfId="360" xr:uid="{00000000-0005-0000-0000-000069010000}"/>
    <cellStyle name="Normal 10 8 4" xfId="361" xr:uid="{00000000-0005-0000-0000-00006A010000}"/>
    <cellStyle name="Normal 10 9" xfId="362" xr:uid="{00000000-0005-0000-0000-00006B010000}"/>
    <cellStyle name="Normal 10 9 2" xfId="363" xr:uid="{00000000-0005-0000-0000-00006C010000}"/>
    <cellStyle name="Normal 10 9 2 2" xfId="364" xr:uid="{00000000-0005-0000-0000-00006D010000}"/>
    <cellStyle name="Normal 10 9 2 3" xfId="365" xr:uid="{00000000-0005-0000-0000-00006E010000}"/>
    <cellStyle name="Normal 10 9 3" xfId="366" xr:uid="{00000000-0005-0000-0000-00006F010000}"/>
    <cellStyle name="Normal 10 9 4" xfId="367" xr:uid="{00000000-0005-0000-0000-000070010000}"/>
    <cellStyle name="Normal 11" xfId="368" xr:uid="{00000000-0005-0000-0000-000071010000}"/>
    <cellStyle name="Normal 11 10" xfId="369" xr:uid="{00000000-0005-0000-0000-000072010000}"/>
    <cellStyle name="Normal 11 10 2" xfId="370" xr:uid="{00000000-0005-0000-0000-000073010000}"/>
    <cellStyle name="Normal 11 11" xfId="371" xr:uid="{00000000-0005-0000-0000-000074010000}"/>
    <cellStyle name="Normal 11 12" xfId="372" xr:uid="{00000000-0005-0000-0000-000075010000}"/>
    <cellStyle name="Normal 11 2" xfId="373" xr:uid="{00000000-0005-0000-0000-000076010000}"/>
    <cellStyle name="Normal 11 2 2" xfId="374" xr:uid="{00000000-0005-0000-0000-000077010000}"/>
    <cellStyle name="Normal 11 3" xfId="375" xr:uid="{00000000-0005-0000-0000-000078010000}"/>
    <cellStyle name="Normal 11 3 2" xfId="376" xr:uid="{00000000-0005-0000-0000-000079010000}"/>
    <cellStyle name="Normal 11 4" xfId="377" xr:uid="{00000000-0005-0000-0000-00007A010000}"/>
    <cellStyle name="Normal 11 4 2" xfId="378" xr:uid="{00000000-0005-0000-0000-00007B010000}"/>
    <cellStyle name="Normal 11 5" xfId="379" xr:uid="{00000000-0005-0000-0000-00007C010000}"/>
    <cellStyle name="Normal 11 5 2" xfId="380" xr:uid="{00000000-0005-0000-0000-00007D010000}"/>
    <cellStyle name="Normal 11 6" xfId="381" xr:uid="{00000000-0005-0000-0000-00007E010000}"/>
    <cellStyle name="Normal 11 6 2" xfId="382" xr:uid="{00000000-0005-0000-0000-00007F010000}"/>
    <cellStyle name="Normal 11 7" xfId="383" xr:uid="{00000000-0005-0000-0000-000080010000}"/>
    <cellStyle name="Normal 11 7 2" xfId="384" xr:uid="{00000000-0005-0000-0000-000081010000}"/>
    <cellStyle name="Normal 11 8" xfId="385" xr:uid="{00000000-0005-0000-0000-000082010000}"/>
    <cellStyle name="Normal 11 8 2" xfId="386" xr:uid="{00000000-0005-0000-0000-000083010000}"/>
    <cellStyle name="Normal 11 9" xfId="387" xr:uid="{00000000-0005-0000-0000-000084010000}"/>
    <cellStyle name="Normal 11 9 2" xfId="388" xr:uid="{00000000-0005-0000-0000-000085010000}"/>
    <cellStyle name="Normal 12" xfId="389" xr:uid="{00000000-0005-0000-0000-000086010000}"/>
    <cellStyle name="Normal 12 2" xfId="390" xr:uid="{00000000-0005-0000-0000-000087010000}"/>
    <cellStyle name="Normal 12 3" xfId="391" xr:uid="{00000000-0005-0000-0000-000088010000}"/>
    <cellStyle name="Normal 12_Nepakeistos VSAFAS formos 2012 metams" xfId="392" xr:uid="{00000000-0005-0000-0000-000089010000}"/>
    <cellStyle name="Normal 13" xfId="393" xr:uid="{00000000-0005-0000-0000-00008A010000}"/>
    <cellStyle name="Normal 13 2" xfId="394" xr:uid="{00000000-0005-0000-0000-00008B010000}"/>
    <cellStyle name="Normal 13 2 2" xfId="395" xr:uid="{00000000-0005-0000-0000-00008C010000}"/>
    <cellStyle name="Normal 13 2 3" xfId="396" xr:uid="{00000000-0005-0000-0000-00008D010000}"/>
    <cellStyle name="Normal 13 3" xfId="397" xr:uid="{00000000-0005-0000-0000-00008E010000}"/>
    <cellStyle name="Normal 13 3 2" xfId="398" xr:uid="{00000000-0005-0000-0000-00008F010000}"/>
    <cellStyle name="Normal 13 3 3" xfId="399" xr:uid="{00000000-0005-0000-0000-000090010000}"/>
    <cellStyle name="Normal 13 4" xfId="400" xr:uid="{00000000-0005-0000-0000-000091010000}"/>
    <cellStyle name="Normal 13 5" xfId="401" xr:uid="{00000000-0005-0000-0000-000092010000}"/>
    <cellStyle name="Normal 14" xfId="402" xr:uid="{00000000-0005-0000-0000-000093010000}"/>
    <cellStyle name="Normal 14 2" xfId="403" xr:uid="{00000000-0005-0000-0000-000094010000}"/>
    <cellStyle name="Normal 14 2 2" xfId="404" xr:uid="{00000000-0005-0000-0000-000095010000}"/>
    <cellStyle name="Normal 14 2 3" xfId="405" xr:uid="{00000000-0005-0000-0000-000096010000}"/>
    <cellStyle name="Normal 14 3" xfId="406" xr:uid="{00000000-0005-0000-0000-000097010000}"/>
    <cellStyle name="Normal 14 3 2" xfId="407" xr:uid="{00000000-0005-0000-0000-000098010000}"/>
    <cellStyle name="Normal 14 3 3" xfId="408" xr:uid="{00000000-0005-0000-0000-000099010000}"/>
    <cellStyle name="Normal 14 4" xfId="409" xr:uid="{00000000-0005-0000-0000-00009A010000}"/>
    <cellStyle name="Normal 14 5" xfId="410" xr:uid="{00000000-0005-0000-0000-00009B010000}"/>
    <cellStyle name="Normal 15" xfId="411" xr:uid="{00000000-0005-0000-0000-00009C010000}"/>
    <cellStyle name="Normal 15 2" xfId="412" xr:uid="{00000000-0005-0000-0000-00009D010000}"/>
    <cellStyle name="Normal 15 2 2" xfId="413" xr:uid="{00000000-0005-0000-0000-00009E010000}"/>
    <cellStyle name="Normal 15 2 3" xfId="414" xr:uid="{00000000-0005-0000-0000-00009F010000}"/>
    <cellStyle name="Normal 15 3" xfId="415" xr:uid="{00000000-0005-0000-0000-0000A0010000}"/>
    <cellStyle name="Normal 15 3 2" xfId="416" xr:uid="{00000000-0005-0000-0000-0000A1010000}"/>
    <cellStyle name="Normal 15 3 3" xfId="417" xr:uid="{00000000-0005-0000-0000-0000A2010000}"/>
    <cellStyle name="Normal 15 4" xfId="418" xr:uid="{00000000-0005-0000-0000-0000A3010000}"/>
    <cellStyle name="Normal 15 5" xfId="419" xr:uid="{00000000-0005-0000-0000-0000A4010000}"/>
    <cellStyle name="Normal 16" xfId="420" xr:uid="{00000000-0005-0000-0000-0000A5010000}"/>
    <cellStyle name="Normal 16 10" xfId="421" xr:uid="{00000000-0005-0000-0000-0000A6010000}"/>
    <cellStyle name="Normal 16 10 2" xfId="422" xr:uid="{00000000-0005-0000-0000-0000A7010000}"/>
    <cellStyle name="Normal 16 10 2 2" xfId="423" xr:uid="{00000000-0005-0000-0000-0000A8010000}"/>
    <cellStyle name="Normal 16 10 2 3" xfId="424" xr:uid="{00000000-0005-0000-0000-0000A9010000}"/>
    <cellStyle name="Normal 16 10 3" xfId="425" xr:uid="{00000000-0005-0000-0000-0000AA010000}"/>
    <cellStyle name="Normal 16 10 4" xfId="426" xr:uid="{00000000-0005-0000-0000-0000AB010000}"/>
    <cellStyle name="Normal 16 11" xfId="427" xr:uid="{00000000-0005-0000-0000-0000AC010000}"/>
    <cellStyle name="Normal 16 11 2" xfId="428" xr:uid="{00000000-0005-0000-0000-0000AD010000}"/>
    <cellStyle name="Normal 16 11 3" xfId="429" xr:uid="{00000000-0005-0000-0000-0000AE010000}"/>
    <cellStyle name="Normal 16 11 4" xfId="430" xr:uid="{00000000-0005-0000-0000-0000AF010000}"/>
    <cellStyle name="Normal 16 12" xfId="431" xr:uid="{00000000-0005-0000-0000-0000B0010000}"/>
    <cellStyle name="Normal 16 12 2" xfId="432" xr:uid="{00000000-0005-0000-0000-0000B1010000}"/>
    <cellStyle name="Normal 16 12 3" xfId="433" xr:uid="{00000000-0005-0000-0000-0000B2010000}"/>
    <cellStyle name="Normal 16 13" xfId="434" xr:uid="{00000000-0005-0000-0000-0000B3010000}"/>
    <cellStyle name="Normal 16 13 10" xfId="435" xr:uid="{00000000-0005-0000-0000-0000B4010000}"/>
    <cellStyle name="Normal 16 13 11" xfId="436" xr:uid="{00000000-0005-0000-0000-0000B5010000}"/>
    <cellStyle name="Normal 16 13 12" xfId="437" xr:uid="{00000000-0005-0000-0000-0000B6010000}"/>
    <cellStyle name="Normal 16 13 2" xfId="438" xr:uid="{00000000-0005-0000-0000-0000B7010000}"/>
    <cellStyle name="Normal 16 13 2 2" xfId="439" xr:uid="{00000000-0005-0000-0000-0000B8010000}"/>
    <cellStyle name="Normal 16 13 2 2 2" xfId="440" xr:uid="{00000000-0005-0000-0000-0000B9010000}"/>
    <cellStyle name="Normal 16 13 2 2 3" xfId="441" xr:uid="{00000000-0005-0000-0000-0000BA010000}"/>
    <cellStyle name="Normal 16 13 2 2_VSAKIS-Tarpusavio operacijos-vidines operacijos-ketv-2010 11 15" xfId="442" xr:uid="{00000000-0005-0000-0000-0000BB010000}"/>
    <cellStyle name="Normal 16 13 2 3" xfId="443" xr:uid="{00000000-0005-0000-0000-0000BC010000}"/>
    <cellStyle name="Normal 16 13 2 4" xfId="444" xr:uid="{00000000-0005-0000-0000-0000BD010000}"/>
    <cellStyle name="Normal 16 13 2_VSAKIS-Tarpusavio operacijos-vidines operacijos-ketv-2010 11 15" xfId="445" xr:uid="{00000000-0005-0000-0000-0000BE010000}"/>
    <cellStyle name="Normal 16 13 3" xfId="446" xr:uid="{00000000-0005-0000-0000-0000BF010000}"/>
    <cellStyle name="Normal 16 13 3 2" xfId="447" xr:uid="{00000000-0005-0000-0000-0000C0010000}"/>
    <cellStyle name="Normal 16 13 3 2 2" xfId="448" xr:uid="{00000000-0005-0000-0000-0000C1010000}"/>
    <cellStyle name="Normal 16 13 3 2 3" xfId="449" xr:uid="{00000000-0005-0000-0000-0000C2010000}"/>
    <cellStyle name="Normal 16 13 3 2_VSAKIS-Tarpusavio operacijos-vidines operacijos-ketv-2010 11 15" xfId="450" xr:uid="{00000000-0005-0000-0000-0000C3010000}"/>
    <cellStyle name="Normal 16 13 3 3" xfId="451" xr:uid="{00000000-0005-0000-0000-0000C4010000}"/>
    <cellStyle name="Normal 16 13 3 4" xfId="452" xr:uid="{00000000-0005-0000-0000-0000C5010000}"/>
    <cellStyle name="Normal 16 13 3_VSAKIS-Tarpusavio operacijos-vidines operacijos-ketv-2010 11 15" xfId="453" xr:uid="{00000000-0005-0000-0000-0000C6010000}"/>
    <cellStyle name="Normal 16 13 4" xfId="454" xr:uid="{00000000-0005-0000-0000-0000C7010000}"/>
    <cellStyle name="Normal 16 13 4 2" xfId="455" xr:uid="{00000000-0005-0000-0000-0000C8010000}"/>
    <cellStyle name="Normal 16 13 4 3" xfId="456" xr:uid="{00000000-0005-0000-0000-0000C9010000}"/>
    <cellStyle name="Normal 16 13 4_VSAKIS-Tarpusavio operacijos-vidines operacijos-ketv-2010 11 15" xfId="457" xr:uid="{00000000-0005-0000-0000-0000CA010000}"/>
    <cellStyle name="Normal 16 13 5" xfId="458" xr:uid="{00000000-0005-0000-0000-0000CB010000}"/>
    <cellStyle name="Normal 16 13 6" xfId="459" xr:uid="{00000000-0005-0000-0000-0000CC010000}"/>
    <cellStyle name="Normal 16 13 7" xfId="460" xr:uid="{00000000-0005-0000-0000-0000CD010000}"/>
    <cellStyle name="Normal 16 13 9" xfId="461" xr:uid="{00000000-0005-0000-0000-0000CE010000}"/>
    <cellStyle name="Normal 16 13_VSAKIS-Tarpusavio operacijos-vidines operacijos-ketv-2010 11 15" xfId="462" xr:uid="{00000000-0005-0000-0000-0000CF010000}"/>
    <cellStyle name="Normal 16 14" xfId="463" xr:uid="{00000000-0005-0000-0000-0000D0010000}"/>
    <cellStyle name="Normal 16 14 2" xfId="464" xr:uid="{00000000-0005-0000-0000-0000D1010000}"/>
    <cellStyle name="Normal 16 14 2 2" xfId="465" xr:uid="{00000000-0005-0000-0000-0000D2010000}"/>
    <cellStyle name="Normal 16 14 2 3" xfId="466" xr:uid="{00000000-0005-0000-0000-0000D3010000}"/>
    <cellStyle name="Normal 16 14 2_VSAKIS-Tarpusavio operacijos-vidines operacijos-ketv-2010 11 15" xfId="467" xr:uid="{00000000-0005-0000-0000-0000D4010000}"/>
    <cellStyle name="Normal 16 14 3" xfId="468" xr:uid="{00000000-0005-0000-0000-0000D5010000}"/>
    <cellStyle name="Normal 16 14 4" xfId="469" xr:uid="{00000000-0005-0000-0000-0000D6010000}"/>
    <cellStyle name="Normal 16 14_VSAKIS-Tarpusavio operacijos-vidines operacijos-ketv-2010 11 15" xfId="470" xr:uid="{00000000-0005-0000-0000-0000D7010000}"/>
    <cellStyle name="Normal 16 15" xfId="471" xr:uid="{00000000-0005-0000-0000-0000D8010000}"/>
    <cellStyle name="Normal 16 15 2" xfId="472" xr:uid="{00000000-0005-0000-0000-0000D9010000}"/>
    <cellStyle name="Normal 16 15 3" xfId="473" xr:uid="{00000000-0005-0000-0000-0000DA010000}"/>
    <cellStyle name="Normal 16 15_VSAKIS-Tarpusavio operacijos-vidines operacijos-ketv-2010 11 15" xfId="474" xr:uid="{00000000-0005-0000-0000-0000DB010000}"/>
    <cellStyle name="Normal 16 16" xfId="475" xr:uid="{00000000-0005-0000-0000-0000DC010000}"/>
    <cellStyle name="Normal 16 17" xfId="476" xr:uid="{00000000-0005-0000-0000-0000DD010000}"/>
    <cellStyle name="Normal 16 18" xfId="477" xr:uid="{00000000-0005-0000-0000-0000DE010000}"/>
    <cellStyle name="Normal 16 2" xfId="478" xr:uid="{00000000-0005-0000-0000-0000DF010000}"/>
    <cellStyle name="Normal 16 2 2" xfId="479" xr:uid="{00000000-0005-0000-0000-0000E0010000}"/>
    <cellStyle name="Normal 16 2 2 2" xfId="480" xr:uid="{00000000-0005-0000-0000-0000E1010000}"/>
    <cellStyle name="Normal 16 2 2 3" xfId="481" xr:uid="{00000000-0005-0000-0000-0000E2010000}"/>
    <cellStyle name="Normal 16 2 3" xfId="482" xr:uid="{00000000-0005-0000-0000-0000E3010000}"/>
    <cellStyle name="Normal 16 2 3 2" xfId="483" xr:uid="{00000000-0005-0000-0000-0000E4010000}"/>
    <cellStyle name="Normal 16 2 3 3" xfId="484" xr:uid="{00000000-0005-0000-0000-0000E5010000}"/>
    <cellStyle name="Normal 16 2 4" xfId="485" xr:uid="{00000000-0005-0000-0000-0000E6010000}"/>
    <cellStyle name="Normal 16 2 5" xfId="486" xr:uid="{00000000-0005-0000-0000-0000E7010000}"/>
    <cellStyle name="Normal 16 3" xfId="487" xr:uid="{00000000-0005-0000-0000-0000E8010000}"/>
    <cellStyle name="Normal 16 3 2" xfId="488" xr:uid="{00000000-0005-0000-0000-0000E9010000}"/>
    <cellStyle name="Normal 16 3 2 2" xfId="489" xr:uid="{00000000-0005-0000-0000-0000EA010000}"/>
    <cellStyle name="Normal 16 3 2 3" xfId="490" xr:uid="{00000000-0005-0000-0000-0000EB010000}"/>
    <cellStyle name="Normal 16 3 3" xfId="491" xr:uid="{00000000-0005-0000-0000-0000EC010000}"/>
    <cellStyle name="Normal 16 3 4" xfId="492" xr:uid="{00000000-0005-0000-0000-0000ED010000}"/>
    <cellStyle name="Normal 16 4" xfId="493" xr:uid="{00000000-0005-0000-0000-0000EE010000}"/>
    <cellStyle name="Normal 16 4 2" xfId="494" xr:uid="{00000000-0005-0000-0000-0000EF010000}"/>
    <cellStyle name="Normal 16 4 2 2" xfId="495" xr:uid="{00000000-0005-0000-0000-0000F0010000}"/>
    <cellStyle name="Normal 16 4 2 3" xfId="496" xr:uid="{00000000-0005-0000-0000-0000F1010000}"/>
    <cellStyle name="Normal 16 4 3" xfId="497" xr:uid="{00000000-0005-0000-0000-0000F2010000}"/>
    <cellStyle name="Normal 16 4 4" xfId="498" xr:uid="{00000000-0005-0000-0000-0000F3010000}"/>
    <cellStyle name="Normal 16 5" xfId="499" xr:uid="{00000000-0005-0000-0000-0000F4010000}"/>
    <cellStyle name="Normal 16 5 2" xfId="500" xr:uid="{00000000-0005-0000-0000-0000F5010000}"/>
    <cellStyle name="Normal 16 5 2 2" xfId="501" xr:uid="{00000000-0005-0000-0000-0000F6010000}"/>
    <cellStyle name="Normal 16 5 2 3" xfId="502" xr:uid="{00000000-0005-0000-0000-0000F7010000}"/>
    <cellStyle name="Normal 16 5 3" xfId="503" xr:uid="{00000000-0005-0000-0000-0000F8010000}"/>
    <cellStyle name="Normal 16 5 4" xfId="504" xr:uid="{00000000-0005-0000-0000-0000F9010000}"/>
    <cellStyle name="Normal 16 6" xfId="505" xr:uid="{00000000-0005-0000-0000-0000FA010000}"/>
    <cellStyle name="Normal 16 6 2" xfId="506" xr:uid="{00000000-0005-0000-0000-0000FB010000}"/>
    <cellStyle name="Normal 16 6 2 2" xfId="507" xr:uid="{00000000-0005-0000-0000-0000FC010000}"/>
    <cellStyle name="Normal 16 6 2 3" xfId="508" xr:uid="{00000000-0005-0000-0000-0000FD010000}"/>
    <cellStyle name="Normal 16 6 3" xfId="509" xr:uid="{00000000-0005-0000-0000-0000FE010000}"/>
    <cellStyle name="Normal 16 6 4" xfId="510" xr:uid="{00000000-0005-0000-0000-0000FF010000}"/>
    <cellStyle name="Normal 16 7" xfId="511" xr:uid="{00000000-0005-0000-0000-000000020000}"/>
    <cellStyle name="Normal 16 7 2" xfId="512" xr:uid="{00000000-0005-0000-0000-000001020000}"/>
    <cellStyle name="Normal 16 7 2 2" xfId="513" xr:uid="{00000000-0005-0000-0000-000002020000}"/>
    <cellStyle name="Normal 16 7 2 3" xfId="514" xr:uid="{00000000-0005-0000-0000-000003020000}"/>
    <cellStyle name="Normal 16 7 3" xfId="515" xr:uid="{00000000-0005-0000-0000-000004020000}"/>
    <cellStyle name="Normal 16 7 4" xfId="516" xr:uid="{00000000-0005-0000-0000-000005020000}"/>
    <cellStyle name="Normal 16 7 5" xfId="517" xr:uid="{00000000-0005-0000-0000-000006020000}"/>
    <cellStyle name="Normal 16 7 6" xfId="518" xr:uid="{00000000-0005-0000-0000-000007020000}"/>
    <cellStyle name="Normal 16 7_VSAKIS-Tarpusavio operacijos-2010 11 12" xfId="519" xr:uid="{00000000-0005-0000-0000-000008020000}"/>
    <cellStyle name="Normal 16 8" xfId="520" xr:uid="{00000000-0005-0000-0000-000009020000}"/>
    <cellStyle name="Normal 16 8 2" xfId="521" xr:uid="{00000000-0005-0000-0000-00000A020000}"/>
    <cellStyle name="Normal 16 8 2 2" xfId="522" xr:uid="{00000000-0005-0000-0000-00000B020000}"/>
    <cellStyle name="Normal 16 8 2 3" xfId="523" xr:uid="{00000000-0005-0000-0000-00000C020000}"/>
    <cellStyle name="Normal 16 8 3" xfId="524" xr:uid="{00000000-0005-0000-0000-00000D020000}"/>
    <cellStyle name="Normal 16 8 4" xfId="525" xr:uid="{00000000-0005-0000-0000-00000E020000}"/>
    <cellStyle name="Normal 16 9" xfId="526" xr:uid="{00000000-0005-0000-0000-00000F020000}"/>
    <cellStyle name="Normal 16 9 2" xfId="527" xr:uid="{00000000-0005-0000-0000-000010020000}"/>
    <cellStyle name="Normal 16 9 2 2" xfId="528" xr:uid="{00000000-0005-0000-0000-000011020000}"/>
    <cellStyle name="Normal 16 9 2 3" xfId="529" xr:uid="{00000000-0005-0000-0000-000012020000}"/>
    <cellStyle name="Normal 16 9 3" xfId="530" xr:uid="{00000000-0005-0000-0000-000013020000}"/>
    <cellStyle name="Normal 16 9 4" xfId="531" xr:uid="{00000000-0005-0000-0000-000014020000}"/>
    <cellStyle name="Normal 17" xfId="532" xr:uid="{00000000-0005-0000-0000-000015020000}"/>
    <cellStyle name="Normal 17 10" xfId="533" xr:uid="{00000000-0005-0000-0000-000016020000}"/>
    <cellStyle name="Normal 17 10 2" xfId="534" xr:uid="{00000000-0005-0000-0000-000017020000}"/>
    <cellStyle name="Normal 17 10 2 2" xfId="535" xr:uid="{00000000-0005-0000-0000-000018020000}"/>
    <cellStyle name="Normal 17 10 2 3" xfId="536" xr:uid="{00000000-0005-0000-0000-000019020000}"/>
    <cellStyle name="Normal 17 10 3" xfId="537" xr:uid="{00000000-0005-0000-0000-00001A020000}"/>
    <cellStyle name="Normal 17 10 7" xfId="538" xr:uid="{00000000-0005-0000-0000-00001B020000}"/>
    <cellStyle name="Normal 17 11" xfId="539" xr:uid="{00000000-0005-0000-0000-00001C020000}"/>
    <cellStyle name="Normal 17 11 2" xfId="540" xr:uid="{00000000-0005-0000-0000-00001D020000}"/>
    <cellStyle name="Normal 17 11 3" xfId="541" xr:uid="{00000000-0005-0000-0000-00001E020000}"/>
    <cellStyle name="Normal 17 11 4" xfId="542" xr:uid="{00000000-0005-0000-0000-00001F020000}"/>
    <cellStyle name="Normal 17 11 5" xfId="543" xr:uid="{00000000-0005-0000-0000-000020020000}"/>
    <cellStyle name="Normal 17 11 6" xfId="544" xr:uid="{00000000-0005-0000-0000-000021020000}"/>
    <cellStyle name="Normal 17 11_VSAKIS-Tarpusavio operacijos-2010 11 12" xfId="545" xr:uid="{00000000-0005-0000-0000-000022020000}"/>
    <cellStyle name="Normal 17 12" xfId="546" xr:uid="{00000000-0005-0000-0000-000023020000}"/>
    <cellStyle name="Normal 17 12 2" xfId="547" xr:uid="{00000000-0005-0000-0000-000024020000}"/>
    <cellStyle name="Normal 17 12 3" xfId="548" xr:uid="{00000000-0005-0000-0000-000025020000}"/>
    <cellStyle name="Normal 17 13" xfId="549" xr:uid="{00000000-0005-0000-0000-000026020000}"/>
    <cellStyle name="Normal 17 13 2" xfId="550" xr:uid="{00000000-0005-0000-0000-000027020000}"/>
    <cellStyle name="Normal 17 13 3" xfId="551" xr:uid="{00000000-0005-0000-0000-000028020000}"/>
    <cellStyle name="Normal 17 14" xfId="552" xr:uid="{00000000-0005-0000-0000-000029020000}"/>
    <cellStyle name="Normal 17 2" xfId="553" xr:uid="{00000000-0005-0000-0000-00002A020000}"/>
    <cellStyle name="Normal 17 2 2" xfId="554" xr:uid="{00000000-0005-0000-0000-00002B020000}"/>
    <cellStyle name="Normal 17 2 2 2" xfId="555" xr:uid="{00000000-0005-0000-0000-00002C020000}"/>
    <cellStyle name="Normal 17 2 2 3" xfId="556" xr:uid="{00000000-0005-0000-0000-00002D020000}"/>
    <cellStyle name="Normal 17 2 3" xfId="557" xr:uid="{00000000-0005-0000-0000-00002E020000}"/>
    <cellStyle name="Normal 17 2 4" xfId="558" xr:uid="{00000000-0005-0000-0000-00002F020000}"/>
    <cellStyle name="Normal 17 3" xfId="559" xr:uid="{00000000-0005-0000-0000-000030020000}"/>
    <cellStyle name="Normal 17 3 2" xfId="560" xr:uid="{00000000-0005-0000-0000-000031020000}"/>
    <cellStyle name="Normal 17 3 2 2" xfId="561" xr:uid="{00000000-0005-0000-0000-000032020000}"/>
    <cellStyle name="Normal 17 3 2 3" xfId="562" xr:uid="{00000000-0005-0000-0000-000033020000}"/>
    <cellStyle name="Normal 17 3 3" xfId="563" xr:uid="{00000000-0005-0000-0000-000034020000}"/>
    <cellStyle name="Normal 17 3 4" xfId="564" xr:uid="{00000000-0005-0000-0000-000035020000}"/>
    <cellStyle name="Normal 17 4" xfId="565" xr:uid="{00000000-0005-0000-0000-000036020000}"/>
    <cellStyle name="Normal 17 4 2" xfId="566" xr:uid="{00000000-0005-0000-0000-000037020000}"/>
    <cellStyle name="Normal 17 4 2 2" xfId="567" xr:uid="{00000000-0005-0000-0000-000038020000}"/>
    <cellStyle name="Normal 17 4 2 3" xfId="568" xr:uid="{00000000-0005-0000-0000-000039020000}"/>
    <cellStyle name="Normal 17 4 3" xfId="569" xr:uid="{00000000-0005-0000-0000-00003A020000}"/>
    <cellStyle name="Normal 17 4 4" xfId="570" xr:uid="{00000000-0005-0000-0000-00003B020000}"/>
    <cellStyle name="Normal 17 5" xfId="571" xr:uid="{00000000-0005-0000-0000-00003C020000}"/>
    <cellStyle name="Normal 17 5 2" xfId="572" xr:uid="{00000000-0005-0000-0000-00003D020000}"/>
    <cellStyle name="Normal 17 5 2 2" xfId="573" xr:uid="{00000000-0005-0000-0000-00003E020000}"/>
    <cellStyle name="Normal 17 5 2 3" xfId="574" xr:uid="{00000000-0005-0000-0000-00003F020000}"/>
    <cellStyle name="Normal 17 5 3" xfId="575" xr:uid="{00000000-0005-0000-0000-000040020000}"/>
    <cellStyle name="Normal 17 5 4" xfId="576" xr:uid="{00000000-0005-0000-0000-000041020000}"/>
    <cellStyle name="Normal 17 6" xfId="577" xr:uid="{00000000-0005-0000-0000-000042020000}"/>
    <cellStyle name="Normal 17 6 2" xfId="578" xr:uid="{00000000-0005-0000-0000-000043020000}"/>
    <cellStyle name="Normal 17 6 2 2" xfId="579" xr:uid="{00000000-0005-0000-0000-000044020000}"/>
    <cellStyle name="Normal 17 6 2 3" xfId="580" xr:uid="{00000000-0005-0000-0000-000045020000}"/>
    <cellStyle name="Normal 17 6 3" xfId="581" xr:uid="{00000000-0005-0000-0000-000046020000}"/>
    <cellStyle name="Normal 17 6 4" xfId="582" xr:uid="{00000000-0005-0000-0000-000047020000}"/>
    <cellStyle name="Normal 17 7" xfId="583" xr:uid="{00000000-0005-0000-0000-000048020000}"/>
    <cellStyle name="Normal 17 7 2" xfId="584" xr:uid="{00000000-0005-0000-0000-000049020000}"/>
    <cellStyle name="Normal 17 7 2 2" xfId="585" xr:uid="{00000000-0005-0000-0000-00004A020000}"/>
    <cellStyle name="Normal 17 7 2 3" xfId="586" xr:uid="{00000000-0005-0000-0000-00004B020000}"/>
    <cellStyle name="Normal 17 7 3" xfId="587" xr:uid="{00000000-0005-0000-0000-00004C020000}"/>
    <cellStyle name="Normal 17 7 4" xfId="588" xr:uid="{00000000-0005-0000-0000-00004D020000}"/>
    <cellStyle name="Normal 17 8" xfId="589" xr:uid="{00000000-0005-0000-0000-00004E020000}"/>
    <cellStyle name="Normal 17 8 2" xfId="590" xr:uid="{00000000-0005-0000-0000-00004F020000}"/>
    <cellStyle name="Normal 17 8 2 2" xfId="591" xr:uid="{00000000-0005-0000-0000-000050020000}"/>
    <cellStyle name="Normal 17 8 2 3" xfId="592" xr:uid="{00000000-0005-0000-0000-000051020000}"/>
    <cellStyle name="Normal 17 8 3" xfId="593" xr:uid="{00000000-0005-0000-0000-000052020000}"/>
    <cellStyle name="Normal 17 8 4" xfId="594" xr:uid="{00000000-0005-0000-0000-000053020000}"/>
    <cellStyle name="Normal 17 9" xfId="595" xr:uid="{00000000-0005-0000-0000-000054020000}"/>
    <cellStyle name="Normal 17 9 2" xfId="596" xr:uid="{00000000-0005-0000-0000-000055020000}"/>
    <cellStyle name="Normal 17 9 2 2" xfId="597" xr:uid="{00000000-0005-0000-0000-000056020000}"/>
    <cellStyle name="Normal 17 9 2 3" xfId="598" xr:uid="{00000000-0005-0000-0000-000057020000}"/>
    <cellStyle name="Normal 17 9 3" xfId="599" xr:uid="{00000000-0005-0000-0000-000058020000}"/>
    <cellStyle name="Normal 17 9 4" xfId="600" xr:uid="{00000000-0005-0000-0000-000059020000}"/>
    <cellStyle name="Normal 18" xfId="601" xr:uid="{00000000-0005-0000-0000-00005A020000}"/>
    <cellStyle name="Normal 18 2" xfId="602" xr:uid="{00000000-0005-0000-0000-00005B020000}"/>
    <cellStyle name="Normal 18 2 2" xfId="603" xr:uid="{00000000-0005-0000-0000-00005C020000}"/>
    <cellStyle name="Normal 18 2 3" xfId="604" xr:uid="{00000000-0005-0000-0000-00005D020000}"/>
    <cellStyle name="Normal 18 3" xfId="605" xr:uid="{00000000-0005-0000-0000-00005E020000}"/>
    <cellStyle name="Normal 18 3 2" xfId="606" xr:uid="{00000000-0005-0000-0000-00005F020000}"/>
    <cellStyle name="Normal 18 3 2 2" xfId="607" xr:uid="{00000000-0005-0000-0000-000060020000}"/>
    <cellStyle name="Normal 18 3 2 2 2" xfId="608" xr:uid="{00000000-0005-0000-0000-000061020000}"/>
    <cellStyle name="Normal 18 3 2 2 3" xfId="609" xr:uid="{00000000-0005-0000-0000-000062020000}"/>
    <cellStyle name="Normal 18 3 2 2_VSAKIS-Tarpusavio operacijos-vidines operacijos-ketv-2010 11 15" xfId="610" xr:uid="{00000000-0005-0000-0000-000063020000}"/>
    <cellStyle name="Normal 18 3 2 3" xfId="611" xr:uid="{00000000-0005-0000-0000-000064020000}"/>
    <cellStyle name="Normal 18 3 2 4" xfId="612" xr:uid="{00000000-0005-0000-0000-000065020000}"/>
    <cellStyle name="Normal 18 3 2_VSAKIS-Tarpusavio operacijos-vidines operacijos-ketv-2010 11 15" xfId="613" xr:uid="{00000000-0005-0000-0000-000066020000}"/>
    <cellStyle name="Normal 18 3 3" xfId="614" xr:uid="{00000000-0005-0000-0000-000067020000}"/>
    <cellStyle name="Normal 18 3 3 2" xfId="615" xr:uid="{00000000-0005-0000-0000-000068020000}"/>
    <cellStyle name="Normal 18 3 3 2 2" xfId="616" xr:uid="{00000000-0005-0000-0000-000069020000}"/>
    <cellStyle name="Normal 18 3 3 2 3" xfId="617" xr:uid="{00000000-0005-0000-0000-00006A020000}"/>
    <cellStyle name="Normal 18 3 3 2_VSAKIS-Tarpusavio operacijos-vidines operacijos-ketv-2010 11 15" xfId="618" xr:uid="{00000000-0005-0000-0000-00006B020000}"/>
    <cellStyle name="Normal 18 3 3 3" xfId="619" xr:uid="{00000000-0005-0000-0000-00006C020000}"/>
    <cellStyle name="Normal 18 3 3 4" xfId="620" xr:uid="{00000000-0005-0000-0000-00006D020000}"/>
    <cellStyle name="Normal 18 3 3_VSAKIS-Tarpusavio operacijos-vidines operacijos-ketv-2010 11 15" xfId="621" xr:uid="{00000000-0005-0000-0000-00006E020000}"/>
    <cellStyle name="Normal 18 3 4" xfId="622" xr:uid="{00000000-0005-0000-0000-00006F020000}"/>
    <cellStyle name="Normal 18 3 4 2" xfId="623" xr:uid="{00000000-0005-0000-0000-000070020000}"/>
    <cellStyle name="Normal 18 3 4 3" xfId="624" xr:uid="{00000000-0005-0000-0000-000071020000}"/>
    <cellStyle name="Normal 18 3 4_VSAKIS-Tarpusavio operacijos-vidines operacijos-ketv-2010 11 15" xfId="625" xr:uid="{00000000-0005-0000-0000-000072020000}"/>
    <cellStyle name="Normal 18 3 5" xfId="626" xr:uid="{00000000-0005-0000-0000-000073020000}"/>
    <cellStyle name="Normal 18 3 6" xfId="627" xr:uid="{00000000-0005-0000-0000-000074020000}"/>
    <cellStyle name="Normal 18 3_VSAKIS-Tarpusavio operacijos-vidines operacijos-ketv-2010 11 15" xfId="628" xr:uid="{00000000-0005-0000-0000-000075020000}"/>
    <cellStyle name="Normal 18 4" xfId="629" xr:uid="{00000000-0005-0000-0000-000076020000}"/>
    <cellStyle name="Normal 18 4 2" xfId="630" xr:uid="{00000000-0005-0000-0000-000077020000}"/>
    <cellStyle name="Normal 18 4 2 2" xfId="631" xr:uid="{00000000-0005-0000-0000-000078020000}"/>
    <cellStyle name="Normal 18 4 2 3" xfId="632" xr:uid="{00000000-0005-0000-0000-000079020000}"/>
    <cellStyle name="Normal 18 4 2_VSAKIS-Tarpusavio operacijos-vidines operacijos-ketv-2010 11 15" xfId="633" xr:uid="{00000000-0005-0000-0000-00007A020000}"/>
    <cellStyle name="Normal 18 4 3" xfId="634" xr:uid="{00000000-0005-0000-0000-00007B020000}"/>
    <cellStyle name="Normal 18 4 4" xfId="635" xr:uid="{00000000-0005-0000-0000-00007C020000}"/>
    <cellStyle name="Normal 18 4_VSAKIS-Tarpusavio operacijos-vidines operacijos-ketv-2010 11 15" xfId="636" xr:uid="{00000000-0005-0000-0000-00007D020000}"/>
    <cellStyle name="Normal 18 5" xfId="637" xr:uid="{00000000-0005-0000-0000-00007E020000}"/>
    <cellStyle name="Normal 18 5 2" xfId="638" xr:uid="{00000000-0005-0000-0000-00007F020000}"/>
    <cellStyle name="Normal 18 5 3" xfId="639" xr:uid="{00000000-0005-0000-0000-000080020000}"/>
    <cellStyle name="Normal 18 5_VSAKIS-Tarpusavio operacijos-vidines operacijos-ketv-2010 11 15" xfId="640" xr:uid="{00000000-0005-0000-0000-000081020000}"/>
    <cellStyle name="Normal 18 6" xfId="641" xr:uid="{00000000-0005-0000-0000-000082020000}"/>
    <cellStyle name="Normal 18 7" xfId="642" xr:uid="{00000000-0005-0000-0000-000083020000}"/>
    <cellStyle name="Normal 18 8" xfId="643" xr:uid="{00000000-0005-0000-0000-000084020000}"/>
    <cellStyle name="Normal 19" xfId="644" xr:uid="{00000000-0005-0000-0000-000085020000}"/>
    <cellStyle name="Normal 19 10" xfId="645" xr:uid="{00000000-0005-0000-0000-000086020000}"/>
    <cellStyle name="Normal 19 2" xfId="646" xr:uid="{00000000-0005-0000-0000-000087020000}"/>
    <cellStyle name="Normal 19 2 2" xfId="647" xr:uid="{00000000-0005-0000-0000-000088020000}"/>
    <cellStyle name="Normal 19 2 3" xfId="648" xr:uid="{00000000-0005-0000-0000-000089020000}"/>
    <cellStyle name="Normal 19 2 6" xfId="649" xr:uid="{00000000-0005-0000-0000-00008A020000}"/>
    <cellStyle name="Normal 19 2_VSAKIS-Tarpusavio operacijos-2010 11 12" xfId="650" xr:uid="{00000000-0005-0000-0000-00008B020000}"/>
    <cellStyle name="Normal 19 3" xfId="651" xr:uid="{00000000-0005-0000-0000-00008C020000}"/>
    <cellStyle name="Normal 19 3 2" xfId="652" xr:uid="{00000000-0005-0000-0000-00008D020000}"/>
    <cellStyle name="Normal 19 3 2 2" xfId="653" xr:uid="{00000000-0005-0000-0000-00008E020000}"/>
    <cellStyle name="Normal 19 3 2 2 2" xfId="654" xr:uid="{00000000-0005-0000-0000-00008F020000}"/>
    <cellStyle name="Normal 19 3 2 2 3" xfId="655" xr:uid="{00000000-0005-0000-0000-000090020000}"/>
    <cellStyle name="Normal 19 3 2 2_VSAKIS-Tarpusavio operacijos-vidines operacijos-ketv-2010 11 15" xfId="656" xr:uid="{00000000-0005-0000-0000-000091020000}"/>
    <cellStyle name="Normal 19 3 2 3" xfId="657" xr:uid="{00000000-0005-0000-0000-000092020000}"/>
    <cellStyle name="Normal 19 3 2 4" xfId="658" xr:uid="{00000000-0005-0000-0000-000093020000}"/>
    <cellStyle name="Normal 19 3 2_VSAKIS-Tarpusavio operacijos-vidines operacijos-ketv-2010 11 15" xfId="659" xr:uid="{00000000-0005-0000-0000-000094020000}"/>
    <cellStyle name="Normal 19 3 3" xfId="660" xr:uid="{00000000-0005-0000-0000-000095020000}"/>
    <cellStyle name="Normal 19 3 3 2" xfId="661" xr:uid="{00000000-0005-0000-0000-000096020000}"/>
    <cellStyle name="Normal 19 3 3 2 2" xfId="662" xr:uid="{00000000-0005-0000-0000-000097020000}"/>
    <cellStyle name="Normal 19 3 3 2 3" xfId="663" xr:uid="{00000000-0005-0000-0000-000098020000}"/>
    <cellStyle name="Normal 19 3 3 2_VSAKIS-Tarpusavio operacijos-vidines operacijos-ketv-2010 11 15" xfId="664" xr:uid="{00000000-0005-0000-0000-000099020000}"/>
    <cellStyle name="Normal 19 3 3 3" xfId="665" xr:uid="{00000000-0005-0000-0000-00009A020000}"/>
    <cellStyle name="Normal 19 3 3 4" xfId="666" xr:uid="{00000000-0005-0000-0000-00009B020000}"/>
    <cellStyle name="Normal 19 3 3_VSAKIS-Tarpusavio operacijos-vidines operacijos-ketv-2010 11 15" xfId="667" xr:uid="{00000000-0005-0000-0000-00009C020000}"/>
    <cellStyle name="Normal 19 3 4" xfId="668" xr:uid="{00000000-0005-0000-0000-00009D020000}"/>
    <cellStyle name="Normal 19 3 4 2" xfId="669" xr:uid="{00000000-0005-0000-0000-00009E020000}"/>
    <cellStyle name="Normal 19 3 4 3" xfId="670" xr:uid="{00000000-0005-0000-0000-00009F020000}"/>
    <cellStyle name="Normal 19 3 4_VSAKIS-Tarpusavio operacijos-vidines operacijos-ketv-2010 11 15" xfId="671" xr:uid="{00000000-0005-0000-0000-0000A0020000}"/>
    <cellStyle name="Normal 19 3 5" xfId="672" xr:uid="{00000000-0005-0000-0000-0000A1020000}"/>
    <cellStyle name="Normal 19 3 6" xfId="673" xr:uid="{00000000-0005-0000-0000-0000A2020000}"/>
    <cellStyle name="Normal 19 3 7" xfId="674" xr:uid="{00000000-0005-0000-0000-0000A3020000}"/>
    <cellStyle name="Normal 19 3 7 2" xfId="675" xr:uid="{00000000-0005-0000-0000-0000A4020000}"/>
    <cellStyle name="Normal 19 3 8" xfId="676" xr:uid="{00000000-0005-0000-0000-0000A5020000}"/>
    <cellStyle name="Normal 19 3_VSAKIS-Tarpusavio operacijos-vidines operacijos-ketv-2010 11 15" xfId="677" xr:uid="{00000000-0005-0000-0000-0000A6020000}"/>
    <cellStyle name="Normal 19 4" xfId="678" xr:uid="{00000000-0005-0000-0000-0000A7020000}"/>
    <cellStyle name="Normal 19 4 2" xfId="679" xr:uid="{00000000-0005-0000-0000-0000A8020000}"/>
    <cellStyle name="Normal 19 4 2 2" xfId="680" xr:uid="{00000000-0005-0000-0000-0000A9020000}"/>
    <cellStyle name="Normal 19 4 2 3" xfId="681" xr:uid="{00000000-0005-0000-0000-0000AA020000}"/>
    <cellStyle name="Normal 19 4 2_VSAKIS-Tarpusavio operacijos-vidines operacijos-ketv-2010 11 15" xfId="682" xr:uid="{00000000-0005-0000-0000-0000AB020000}"/>
    <cellStyle name="Normal 19 4 3" xfId="683" xr:uid="{00000000-0005-0000-0000-0000AC020000}"/>
    <cellStyle name="Normal 19 4 4" xfId="684" xr:uid="{00000000-0005-0000-0000-0000AD020000}"/>
    <cellStyle name="Normal 19 4_VSAKIS-Tarpusavio operacijos-vidines operacijos-ketv-2010 11 15" xfId="685" xr:uid="{00000000-0005-0000-0000-0000AE020000}"/>
    <cellStyle name="Normal 19 5" xfId="686" xr:uid="{00000000-0005-0000-0000-0000AF020000}"/>
    <cellStyle name="Normal 19 5 2" xfId="687" xr:uid="{00000000-0005-0000-0000-0000B0020000}"/>
    <cellStyle name="Normal 19 5 3" xfId="688" xr:uid="{00000000-0005-0000-0000-0000B1020000}"/>
    <cellStyle name="Normal 19 5_VSAKIS-Tarpusavio operacijos-vidines operacijos-ketv-2010 11 15" xfId="689" xr:uid="{00000000-0005-0000-0000-0000B2020000}"/>
    <cellStyle name="Normal 19 6" xfId="690" xr:uid="{00000000-0005-0000-0000-0000B3020000}"/>
    <cellStyle name="Normal 19 7" xfId="691" xr:uid="{00000000-0005-0000-0000-0000B4020000}"/>
    <cellStyle name="Normal 19 8" xfId="692" xr:uid="{00000000-0005-0000-0000-0000B5020000}"/>
    <cellStyle name="Normal 19 9" xfId="693" xr:uid="{00000000-0005-0000-0000-0000B6020000}"/>
    <cellStyle name="Normal 19_VSAKIS-Tarpusavio operacijos-2010 11 12" xfId="694" xr:uid="{00000000-0005-0000-0000-0000B7020000}"/>
    <cellStyle name="Normal 2" xfId="695" xr:uid="{00000000-0005-0000-0000-0000B8020000}"/>
    <cellStyle name="Normal 2 10" xfId="696" xr:uid="{00000000-0005-0000-0000-0000B9020000}"/>
    <cellStyle name="Normal 2 11" xfId="697" xr:uid="{00000000-0005-0000-0000-0000BA020000}"/>
    <cellStyle name="Normal 2 2" xfId="698" xr:uid="{00000000-0005-0000-0000-0000BB020000}"/>
    <cellStyle name="Normal 2 2 2" xfId="699" xr:uid="{00000000-0005-0000-0000-0000BC020000}"/>
    <cellStyle name="Normal 2 2 2 2" xfId="700" xr:uid="{00000000-0005-0000-0000-0000BD020000}"/>
    <cellStyle name="Normal 2 2 2 2 2" xfId="701" xr:uid="{00000000-0005-0000-0000-0000BE020000}"/>
    <cellStyle name="Normal 2 2 2 2 3" xfId="702" xr:uid="{00000000-0005-0000-0000-0000BF020000}"/>
    <cellStyle name="Normal 2 2 2 3" xfId="703" xr:uid="{00000000-0005-0000-0000-0000C0020000}"/>
    <cellStyle name="Normal 2 2 2 4" xfId="704" xr:uid="{00000000-0005-0000-0000-0000C1020000}"/>
    <cellStyle name="Normal 2 2 2 41" xfId="705" xr:uid="{00000000-0005-0000-0000-0000C2020000}"/>
    <cellStyle name="Normal 2 2 2 5" xfId="706" xr:uid="{00000000-0005-0000-0000-0000C3020000}"/>
    <cellStyle name="Normal 2 2 2 6" xfId="707" xr:uid="{00000000-0005-0000-0000-0000C4020000}"/>
    <cellStyle name="Normal 2 2 2 7" xfId="708" xr:uid="{00000000-0005-0000-0000-0000C5020000}"/>
    <cellStyle name="Normal 2 2 2_VSAKIS-Tarpusavio operacijos-2010 11 12" xfId="709" xr:uid="{00000000-0005-0000-0000-0000C6020000}"/>
    <cellStyle name="Normal 2 2 3" xfId="710" xr:uid="{00000000-0005-0000-0000-0000C7020000}"/>
    <cellStyle name="Normal 2 2 3 2" xfId="711" xr:uid="{00000000-0005-0000-0000-0000C8020000}"/>
    <cellStyle name="Normal 2 2 3 3" xfId="712" xr:uid="{00000000-0005-0000-0000-0000C9020000}"/>
    <cellStyle name="Normal 2 2 4" xfId="713" xr:uid="{00000000-0005-0000-0000-0000CA020000}"/>
    <cellStyle name="Normal 2 2_VSAKIS-Tarpusavio operacijos-2010 11 12" xfId="714" xr:uid="{00000000-0005-0000-0000-0000CB020000}"/>
    <cellStyle name="Normal 2 3" xfId="715" xr:uid="{00000000-0005-0000-0000-0000CC020000}"/>
    <cellStyle name="Normal 2 3 2" xfId="716" xr:uid="{00000000-0005-0000-0000-0000CD020000}"/>
    <cellStyle name="Normal 2 3 2 2" xfId="717" xr:uid="{00000000-0005-0000-0000-0000CE020000}"/>
    <cellStyle name="Normal 2 3 2 3" xfId="718" xr:uid="{00000000-0005-0000-0000-0000CF020000}"/>
    <cellStyle name="Normal 2 3 3" xfId="719" xr:uid="{00000000-0005-0000-0000-0000D0020000}"/>
    <cellStyle name="Normal 2 3 3 2" xfId="720" xr:uid="{00000000-0005-0000-0000-0000D1020000}"/>
    <cellStyle name="Normal 2 3 3 3" xfId="721" xr:uid="{00000000-0005-0000-0000-0000D2020000}"/>
    <cellStyle name="Normal 2 3 4" xfId="722" xr:uid="{00000000-0005-0000-0000-0000D3020000}"/>
    <cellStyle name="Normal 2 3 5" xfId="723" xr:uid="{00000000-0005-0000-0000-0000D4020000}"/>
    <cellStyle name="Normal 2 3 6" xfId="724" xr:uid="{00000000-0005-0000-0000-0000D5020000}"/>
    <cellStyle name="Normal 2 3 7" xfId="725" xr:uid="{00000000-0005-0000-0000-0000D6020000}"/>
    <cellStyle name="Normal 2 4" xfId="726" xr:uid="{00000000-0005-0000-0000-0000D7020000}"/>
    <cellStyle name="Normal 2 5" xfId="727" xr:uid="{00000000-0005-0000-0000-0000D8020000}"/>
    <cellStyle name="Normal 2 5 2" xfId="728" xr:uid="{00000000-0005-0000-0000-0000D9020000}"/>
    <cellStyle name="Normal 2 5 2 2" xfId="729" xr:uid="{00000000-0005-0000-0000-0000DA020000}"/>
    <cellStyle name="Normal 2 5 2 2 2" xfId="730" xr:uid="{00000000-0005-0000-0000-0000DB020000}"/>
    <cellStyle name="Normal 2 5 2 2 3" xfId="731" xr:uid="{00000000-0005-0000-0000-0000DC020000}"/>
    <cellStyle name="Normal 2 5 2 2_VSAKIS-Tarpusavio operacijos-vidines operacijos-ketv-2010 11 15" xfId="732" xr:uid="{00000000-0005-0000-0000-0000DD020000}"/>
    <cellStyle name="Normal 2 5 2 3" xfId="733" xr:uid="{00000000-0005-0000-0000-0000DE020000}"/>
    <cellStyle name="Normal 2 5 2 4" xfId="734" xr:uid="{00000000-0005-0000-0000-0000DF020000}"/>
    <cellStyle name="Normal 2 5 2_VSAKIS-Tarpusavio operacijos-vidines operacijos-ketv-2010 11 15" xfId="735" xr:uid="{00000000-0005-0000-0000-0000E0020000}"/>
    <cellStyle name="Normal 2 5 3" xfId="736" xr:uid="{00000000-0005-0000-0000-0000E1020000}"/>
    <cellStyle name="Normal 2 5 3 2" xfId="737" xr:uid="{00000000-0005-0000-0000-0000E2020000}"/>
    <cellStyle name="Normal 2 5 3 2 2" xfId="738" xr:uid="{00000000-0005-0000-0000-0000E3020000}"/>
    <cellStyle name="Normal 2 5 3 2 3" xfId="739" xr:uid="{00000000-0005-0000-0000-0000E4020000}"/>
    <cellStyle name="Normal 2 5 3 2_VSAKIS-Tarpusavio operacijos-vidines operacijos-ketv-2010 11 15" xfId="740" xr:uid="{00000000-0005-0000-0000-0000E5020000}"/>
    <cellStyle name="Normal 2 5 3 3" xfId="741" xr:uid="{00000000-0005-0000-0000-0000E6020000}"/>
    <cellStyle name="Normal 2 5 3 4" xfId="742" xr:uid="{00000000-0005-0000-0000-0000E7020000}"/>
    <cellStyle name="Normal 2 5 3_VSAKIS-Tarpusavio operacijos-vidines operacijos-ketv-2010 11 15" xfId="743" xr:uid="{00000000-0005-0000-0000-0000E8020000}"/>
    <cellStyle name="Normal 2 5 4" xfId="744" xr:uid="{00000000-0005-0000-0000-0000E9020000}"/>
    <cellStyle name="Normal 2 5 4 2" xfId="745" xr:uid="{00000000-0005-0000-0000-0000EA020000}"/>
    <cellStyle name="Normal 2 5 4 3" xfId="746" xr:uid="{00000000-0005-0000-0000-0000EB020000}"/>
    <cellStyle name="Normal 2 5 4_VSAKIS-Tarpusavio operacijos-vidines operacijos-ketv-2010 11 15" xfId="747" xr:uid="{00000000-0005-0000-0000-0000EC020000}"/>
    <cellStyle name="Normal 2 5 5" xfId="748" xr:uid="{00000000-0005-0000-0000-0000ED020000}"/>
    <cellStyle name="Normal 2 5 6" xfId="749" xr:uid="{00000000-0005-0000-0000-0000EE020000}"/>
    <cellStyle name="Normal 2 5 7" xfId="750" xr:uid="{00000000-0005-0000-0000-0000EF020000}"/>
    <cellStyle name="Normal 2 5_VSAKIS-Tarpusavio operacijos-vidines operacijos-ketv-2010 11 15" xfId="751" xr:uid="{00000000-0005-0000-0000-0000F0020000}"/>
    <cellStyle name="Normal 2 6" xfId="752" xr:uid="{00000000-0005-0000-0000-0000F1020000}"/>
    <cellStyle name="Normal 2 6 2" xfId="753" xr:uid="{00000000-0005-0000-0000-0000F2020000}"/>
    <cellStyle name="Normal 2 6 2 2" xfId="754" xr:uid="{00000000-0005-0000-0000-0000F3020000}"/>
    <cellStyle name="Normal 2 6 2 3" xfId="755" xr:uid="{00000000-0005-0000-0000-0000F4020000}"/>
    <cellStyle name="Normal 2 6 2_VSAKIS-Tarpusavio operacijos-vidines operacijos-ketv-2010 11 15" xfId="756" xr:uid="{00000000-0005-0000-0000-0000F5020000}"/>
    <cellStyle name="Normal 2 6 3" xfId="757" xr:uid="{00000000-0005-0000-0000-0000F6020000}"/>
    <cellStyle name="Normal 2 6 4" xfId="758" xr:uid="{00000000-0005-0000-0000-0000F7020000}"/>
    <cellStyle name="Normal 2 6_VSAKIS-Tarpusavio operacijos-vidines operacijos-ketv-2010 11 15" xfId="759" xr:uid="{00000000-0005-0000-0000-0000F8020000}"/>
    <cellStyle name="Normal 2 7" xfId="760" xr:uid="{00000000-0005-0000-0000-0000F9020000}"/>
    <cellStyle name="Normal 2 7 2" xfId="761" xr:uid="{00000000-0005-0000-0000-0000FA020000}"/>
    <cellStyle name="Normal 2 7 3" xfId="762" xr:uid="{00000000-0005-0000-0000-0000FB020000}"/>
    <cellStyle name="Normal 2 7_VSAKIS-Tarpusavio operacijos-vidines operacijos-ketv-2010 11 15" xfId="763" xr:uid="{00000000-0005-0000-0000-0000FC020000}"/>
    <cellStyle name="Normal 2 8" xfId="764" xr:uid="{00000000-0005-0000-0000-0000FD020000}"/>
    <cellStyle name="Normal 2 9" xfId="765" xr:uid="{00000000-0005-0000-0000-0000FE020000}"/>
    <cellStyle name="Normal 2 9 2" xfId="766" xr:uid="{00000000-0005-0000-0000-0000FF020000}"/>
    <cellStyle name="Normal 2_VSAKIS-Tarpusavio operacijos-2010 11 12" xfId="767" xr:uid="{00000000-0005-0000-0000-000000030000}"/>
    <cellStyle name="Normal 20" xfId="768" xr:uid="{00000000-0005-0000-0000-000001030000}"/>
    <cellStyle name="Normal 20 2" xfId="769" xr:uid="{00000000-0005-0000-0000-000002030000}"/>
    <cellStyle name="Normal 20 2 2" xfId="770" xr:uid="{00000000-0005-0000-0000-000003030000}"/>
    <cellStyle name="Normal 20 2 3" xfId="771" xr:uid="{00000000-0005-0000-0000-000004030000}"/>
    <cellStyle name="Normal 20 2 4" xfId="772" xr:uid="{00000000-0005-0000-0000-000005030000}"/>
    <cellStyle name="Normal 20 2_VSAKIS-Tarpusavio operacijos-2010 11 12" xfId="773" xr:uid="{00000000-0005-0000-0000-000006030000}"/>
    <cellStyle name="Normal 20 3" xfId="774" xr:uid="{00000000-0005-0000-0000-000007030000}"/>
    <cellStyle name="Normal 20 4" xfId="775" xr:uid="{00000000-0005-0000-0000-000008030000}"/>
    <cellStyle name="Normal 20 41" xfId="776" xr:uid="{00000000-0005-0000-0000-000009030000}"/>
    <cellStyle name="Normal 20 41 2" xfId="777" xr:uid="{00000000-0005-0000-0000-00000A030000}"/>
    <cellStyle name="Normal 20 5" xfId="778" xr:uid="{00000000-0005-0000-0000-00000B030000}"/>
    <cellStyle name="Normal 20 6" xfId="779" xr:uid="{00000000-0005-0000-0000-00000C030000}"/>
    <cellStyle name="Normal 20_VSAKIS-Tarpusavio operacijos-2010 11 12" xfId="780" xr:uid="{00000000-0005-0000-0000-00000D030000}"/>
    <cellStyle name="Normal 21" xfId="781" xr:uid="{00000000-0005-0000-0000-00000E030000}"/>
    <cellStyle name="Normal 21 10" xfId="782" xr:uid="{00000000-0005-0000-0000-00000F030000}"/>
    <cellStyle name="Normal 21 11" xfId="783" xr:uid="{00000000-0005-0000-0000-000010030000}"/>
    <cellStyle name="Normal 21 12" xfId="784" xr:uid="{00000000-0005-0000-0000-000011030000}"/>
    <cellStyle name="Normal 21 2" xfId="785" xr:uid="{00000000-0005-0000-0000-000012030000}"/>
    <cellStyle name="Normal 21 2 11" xfId="786" xr:uid="{00000000-0005-0000-0000-000013030000}"/>
    <cellStyle name="Normal 21 2 2" xfId="787" xr:uid="{00000000-0005-0000-0000-000014030000}"/>
    <cellStyle name="Normal 21 2 2 2" xfId="788" xr:uid="{00000000-0005-0000-0000-000015030000}"/>
    <cellStyle name="Normal 21 2 2 2 2" xfId="789" xr:uid="{00000000-0005-0000-0000-000016030000}"/>
    <cellStyle name="Normal 21 2 2 2 3" xfId="790" xr:uid="{00000000-0005-0000-0000-000017030000}"/>
    <cellStyle name="Normal 21 2 2 2_VSAKIS-Tarpusavio operacijos-vidines operacijos-ketv-2010 11 15" xfId="791" xr:uid="{00000000-0005-0000-0000-000018030000}"/>
    <cellStyle name="Normal 21 2 2 3" xfId="792" xr:uid="{00000000-0005-0000-0000-000019030000}"/>
    <cellStyle name="Normal 21 2 2 4" xfId="793" xr:uid="{00000000-0005-0000-0000-00001A030000}"/>
    <cellStyle name="Normal 21 2 2 5" xfId="794" xr:uid="{00000000-0005-0000-0000-00001B030000}"/>
    <cellStyle name="Normal 21 2 2 5 2" xfId="795" xr:uid="{00000000-0005-0000-0000-00001C030000}"/>
    <cellStyle name="Normal 21 2 2 5 7" xfId="796" xr:uid="{00000000-0005-0000-0000-00001D030000}"/>
    <cellStyle name="Normal 21 2 2 5_VSAKIS-Tarpusavio operacijos-vidines operacijos-ketv-2010 11 15" xfId="797" xr:uid="{00000000-0005-0000-0000-00001E030000}"/>
    <cellStyle name="Normal 21 2 2_VSAKIS-Tarpusavio operacijos-vidines operacijos-ketv-2010 11 15" xfId="798" xr:uid="{00000000-0005-0000-0000-00001F030000}"/>
    <cellStyle name="Normal 21 2 3" xfId="799" xr:uid="{00000000-0005-0000-0000-000020030000}"/>
    <cellStyle name="Normal 21 2 3 2" xfId="800" xr:uid="{00000000-0005-0000-0000-000021030000}"/>
    <cellStyle name="Normal 21 2 3 3" xfId="801" xr:uid="{00000000-0005-0000-0000-000022030000}"/>
    <cellStyle name="Normal 21 2 3_VSAKIS-Tarpusavio operacijos-vidines operacijos-ketv-2010 11 15" xfId="802" xr:uid="{00000000-0005-0000-0000-000023030000}"/>
    <cellStyle name="Normal 21 2 4" xfId="803" xr:uid="{00000000-0005-0000-0000-000024030000}"/>
    <cellStyle name="Normal 21 2 5" xfId="804" xr:uid="{00000000-0005-0000-0000-000025030000}"/>
    <cellStyle name="Normal 21 2 6" xfId="805" xr:uid="{00000000-0005-0000-0000-000026030000}"/>
    <cellStyle name="Normal 21 2 6 2" xfId="806" xr:uid="{00000000-0005-0000-0000-000027030000}"/>
    <cellStyle name="Normal 21 2 6_VSAKIS-Tarpusavio operacijos-vidines operacijos-ketv-2010 11 15" xfId="807" xr:uid="{00000000-0005-0000-0000-000028030000}"/>
    <cellStyle name="Normal 21 2_VSAKIS-Tarpusavio operacijos-vidines operacijos-ketv-2010 11 15" xfId="808" xr:uid="{00000000-0005-0000-0000-000029030000}"/>
    <cellStyle name="Normal 21 3" xfId="809" xr:uid="{00000000-0005-0000-0000-00002A030000}"/>
    <cellStyle name="Normal 21 3 10" xfId="810" xr:uid="{00000000-0005-0000-0000-00002B030000}"/>
    <cellStyle name="Normal 21 3 2" xfId="811" xr:uid="{00000000-0005-0000-0000-00002C030000}"/>
    <cellStyle name="Normal 21 3 2 2" xfId="812" xr:uid="{00000000-0005-0000-0000-00002D030000}"/>
    <cellStyle name="Normal 21 3 2 3" xfId="813" xr:uid="{00000000-0005-0000-0000-00002E030000}"/>
    <cellStyle name="Normal 21 3 2_VSAKIS-Tarpusavio operacijos-vidines operacijos-ketv-2010 11 15" xfId="814" xr:uid="{00000000-0005-0000-0000-00002F030000}"/>
    <cellStyle name="Normal 21 3 3" xfId="815" xr:uid="{00000000-0005-0000-0000-000030030000}"/>
    <cellStyle name="Normal 21 3 4" xfId="816" xr:uid="{00000000-0005-0000-0000-000031030000}"/>
    <cellStyle name="Normal 21 3 5" xfId="817" xr:uid="{00000000-0005-0000-0000-000032030000}"/>
    <cellStyle name="Normal 21 3_VSAKIS-Tarpusavio operacijos-vidines operacijos-ketv-2010 11 15" xfId="818" xr:uid="{00000000-0005-0000-0000-000033030000}"/>
    <cellStyle name="Normal 21 4" xfId="819" xr:uid="{00000000-0005-0000-0000-000034030000}"/>
    <cellStyle name="Normal 21 4 2" xfId="820" xr:uid="{00000000-0005-0000-0000-000035030000}"/>
    <cellStyle name="Normal 21 4 2 2" xfId="821" xr:uid="{00000000-0005-0000-0000-000036030000}"/>
    <cellStyle name="Normal 21 4 2 3" xfId="822" xr:uid="{00000000-0005-0000-0000-000037030000}"/>
    <cellStyle name="Normal 21 4 2_VSAKIS-Tarpusavio operacijos-vidines operacijos-ketv-2010 11 15" xfId="823" xr:uid="{00000000-0005-0000-0000-000038030000}"/>
    <cellStyle name="Normal 21 4 3" xfId="824" xr:uid="{00000000-0005-0000-0000-000039030000}"/>
    <cellStyle name="Normal 21 4 4" xfId="825" xr:uid="{00000000-0005-0000-0000-00003A030000}"/>
    <cellStyle name="Normal 21 4_VSAKIS-Tarpusavio operacijos-vidines operacijos-ketv-2010 11 15" xfId="826" xr:uid="{00000000-0005-0000-0000-00003B030000}"/>
    <cellStyle name="Normal 21 5" xfId="827" xr:uid="{00000000-0005-0000-0000-00003C030000}"/>
    <cellStyle name="Normal 21 5 2" xfId="828" xr:uid="{00000000-0005-0000-0000-00003D030000}"/>
    <cellStyle name="Normal 21 5 3" xfId="829" xr:uid="{00000000-0005-0000-0000-00003E030000}"/>
    <cellStyle name="Normal 21 5 4" xfId="830" xr:uid="{00000000-0005-0000-0000-00003F030000}"/>
    <cellStyle name="Normal 21 5 9" xfId="831" xr:uid="{00000000-0005-0000-0000-000040030000}"/>
    <cellStyle name="Normal 21 5_VSAKIS-Tarpusavio operacijos-vidines operacijos-ketv-2010 11 15" xfId="832" xr:uid="{00000000-0005-0000-0000-000041030000}"/>
    <cellStyle name="Normal 21 6" xfId="833" xr:uid="{00000000-0005-0000-0000-000042030000}"/>
    <cellStyle name="Normal 21 6 10" xfId="834" xr:uid="{00000000-0005-0000-0000-000043030000}"/>
    <cellStyle name="Normal 21 6 2" xfId="835" xr:uid="{00000000-0005-0000-0000-000044030000}"/>
    <cellStyle name="Normal 21 6 3" xfId="836" xr:uid="{00000000-0005-0000-0000-000045030000}"/>
    <cellStyle name="Normal 21 6 3 2" xfId="837" xr:uid="{00000000-0005-0000-0000-000046030000}"/>
    <cellStyle name="Normal 21 6 3_VSAKIS-Tarpusavio operacijos-vidines operacijos-ketv-2010 11 15" xfId="838" xr:uid="{00000000-0005-0000-0000-000047030000}"/>
    <cellStyle name="Normal 21 6 4" xfId="839" xr:uid="{00000000-0005-0000-0000-000048030000}"/>
    <cellStyle name="Normal 21 6 5" xfId="840" xr:uid="{00000000-0005-0000-0000-000049030000}"/>
    <cellStyle name="Normal 21 6 6" xfId="841" xr:uid="{00000000-0005-0000-0000-00004A030000}"/>
    <cellStyle name="Normal 21 6_VSAKIS-Tarpusavio operacijos-vidines operacijos-ketv-2010 11 15" xfId="842" xr:uid="{00000000-0005-0000-0000-00004B030000}"/>
    <cellStyle name="Normal 21 7" xfId="843" xr:uid="{00000000-0005-0000-0000-00004C030000}"/>
    <cellStyle name="Normal 21 8" xfId="844" xr:uid="{00000000-0005-0000-0000-00004D030000}"/>
    <cellStyle name="Normal 21 8 2" xfId="845" xr:uid="{00000000-0005-0000-0000-00004E030000}"/>
    <cellStyle name="Normal 21 8 3" xfId="846" xr:uid="{00000000-0005-0000-0000-00004F030000}"/>
    <cellStyle name="Normal 21 8_VSAKIS-Tarpusavio operacijos-vidines operacijos-ketv-2010 11 15" xfId="847" xr:uid="{00000000-0005-0000-0000-000050030000}"/>
    <cellStyle name="Normal 21 9" xfId="848" xr:uid="{00000000-0005-0000-0000-000051030000}"/>
    <cellStyle name="Normal 21_VSAKIS-Tarpusavio operacijos-2010 11 12" xfId="849" xr:uid="{00000000-0005-0000-0000-000052030000}"/>
    <cellStyle name="Normal 22" xfId="850" xr:uid="{00000000-0005-0000-0000-000053030000}"/>
    <cellStyle name="Normal 22 2" xfId="851" xr:uid="{00000000-0005-0000-0000-000054030000}"/>
    <cellStyle name="Normal 22 2 2" xfId="852" xr:uid="{00000000-0005-0000-0000-000055030000}"/>
    <cellStyle name="Normal 22 2 3" xfId="853" xr:uid="{00000000-0005-0000-0000-000056030000}"/>
    <cellStyle name="Normal 22 3" xfId="854" xr:uid="{00000000-0005-0000-0000-000057030000}"/>
    <cellStyle name="Normal 22_VSAKIS-D.A.2.4-PD-2priedas-2010 10 06-EY_ old" xfId="855" xr:uid="{00000000-0005-0000-0000-000058030000}"/>
    <cellStyle name="Normal 23" xfId="856" xr:uid="{00000000-0005-0000-0000-000059030000}"/>
    <cellStyle name="Normal 23 2" xfId="857" xr:uid="{00000000-0005-0000-0000-00005A030000}"/>
    <cellStyle name="Normal 23 2 2" xfId="858" xr:uid="{00000000-0005-0000-0000-00005B030000}"/>
    <cellStyle name="Normal 23 2 3" xfId="859" xr:uid="{00000000-0005-0000-0000-00005C030000}"/>
    <cellStyle name="Normal 23 3" xfId="860" xr:uid="{00000000-0005-0000-0000-00005D030000}"/>
    <cellStyle name="Normal 23 3 2" xfId="861" xr:uid="{00000000-0005-0000-0000-00005E030000}"/>
    <cellStyle name="Normal 23 3 3" xfId="862" xr:uid="{00000000-0005-0000-0000-00005F030000}"/>
    <cellStyle name="Normal 23 4" xfId="863" xr:uid="{00000000-0005-0000-0000-000060030000}"/>
    <cellStyle name="Normal 23 5" xfId="864" xr:uid="{00000000-0005-0000-0000-000061030000}"/>
    <cellStyle name="Normal 24" xfId="865" xr:uid="{00000000-0005-0000-0000-000062030000}"/>
    <cellStyle name="Normal 24 2" xfId="866" xr:uid="{00000000-0005-0000-0000-000063030000}"/>
    <cellStyle name="Normal 24 3" xfId="867" xr:uid="{00000000-0005-0000-0000-000064030000}"/>
    <cellStyle name="Normal 25" xfId="868" xr:uid="{00000000-0005-0000-0000-000065030000}"/>
    <cellStyle name="Normal 25 2" xfId="869" xr:uid="{00000000-0005-0000-0000-000066030000}"/>
    <cellStyle name="Normal 25_VSAKIS-Tarpusavio operacijos-vidines operacijos-ketv-2010 11 15" xfId="870" xr:uid="{00000000-0005-0000-0000-000067030000}"/>
    <cellStyle name="Normal 26" xfId="871" xr:uid="{00000000-0005-0000-0000-000068030000}"/>
    <cellStyle name="Normal 26 2" xfId="872" xr:uid="{00000000-0005-0000-0000-000069030000}"/>
    <cellStyle name="Normal 26 3" xfId="873" xr:uid="{00000000-0005-0000-0000-00006A030000}"/>
    <cellStyle name="Normal 26 6" xfId="874" xr:uid="{00000000-0005-0000-0000-00006B030000}"/>
    <cellStyle name="Normal 27" xfId="875" xr:uid="{00000000-0005-0000-0000-00006C030000}"/>
    <cellStyle name="Normal 27 2" xfId="876" xr:uid="{00000000-0005-0000-0000-00006D030000}"/>
    <cellStyle name="Normal 27 6" xfId="877" xr:uid="{00000000-0005-0000-0000-00006E030000}"/>
    <cellStyle name="Normal 28" xfId="878" xr:uid="{00000000-0005-0000-0000-00006F030000}"/>
    <cellStyle name="Normal 28 2" xfId="879" xr:uid="{00000000-0005-0000-0000-000070030000}"/>
    <cellStyle name="Normal 28 3" xfId="880" xr:uid="{00000000-0005-0000-0000-000071030000}"/>
    <cellStyle name="Normal 29" xfId="881" xr:uid="{00000000-0005-0000-0000-000072030000}"/>
    <cellStyle name="Normal 3" xfId="882" xr:uid="{00000000-0005-0000-0000-000073030000}"/>
    <cellStyle name="Normal 3 2" xfId="883" xr:uid="{00000000-0005-0000-0000-000074030000}"/>
    <cellStyle name="Normal 3 3" xfId="884" xr:uid="{00000000-0005-0000-0000-000075030000}"/>
    <cellStyle name="Normal 3 3 2" xfId="885" xr:uid="{00000000-0005-0000-0000-000076030000}"/>
    <cellStyle name="Normal 3 3 2 2" xfId="886" xr:uid="{00000000-0005-0000-0000-000077030000}"/>
    <cellStyle name="Normal 3 3 2 3" xfId="887" xr:uid="{00000000-0005-0000-0000-000078030000}"/>
    <cellStyle name="Normal 3 3 3" xfId="888" xr:uid="{00000000-0005-0000-0000-000079030000}"/>
    <cellStyle name="Normal 3 3 4" xfId="889" xr:uid="{00000000-0005-0000-0000-00007A030000}"/>
    <cellStyle name="Normal 3 4" xfId="890" xr:uid="{00000000-0005-0000-0000-00007B030000}"/>
    <cellStyle name="Normal 3 5" xfId="891" xr:uid="{00000000-0005-0000-0000-00007C030000}"/>
    <cellStyle name="Normal 3 6" xfId="892" xr:uid="{00000000-0005-0000-0000-00007D030000}"/>
    <cellStyle name="Normal 3 8" xfId="893" xr:uid="{00000000-0005-0000-0000-00007E030000}"/>
    <cellStyle name="Normal 3_VSAKIS-Tarpusavio operacijos-2010 11 12" xfId="894" xr:uid="{00000000-0005-0000-0000-00007F030000}"/>
    <cellStyle name="Normal 30" xfId="895" xr:uid="{00000000-0005-0000-0000-000080030000}"/>
    <cellStyle name="Normal 31" xfId="896" xr:uid="{00000000-0005-0000-0000-000081030000}"/>
    <cellStyle name="Normal 32" xfId="897" xr:uid="{00000000-0005-0000-0000-000082030000}"/>
    <cellStyle name="Normal 4" xfId="898" xr:uid="{00000000-0005-0000-0000-000083030000}"/>
    <cellStyle name="Normal 4 2" xfId="899" xr:uid="{00000000-0005-0000-0000-000084030000}"/>
    <cellStyle name="Normal 4 3" xfId="900" xr:uid="{00000000-0005-0000-0000-000085030000}"/>
    <cellStyle name="Normal 4 4" xfId="901" xr:uid="{00000000-0005-0000-0000-000086030000}"/>
    <cellStyle name="Normal 4 5" xfId="902" xr:uid="{00000000-0005-0000-0000-000087030000}"/>
    <cellStyle name="Normal 4 6" xfId="903" xr:uid="{00000000-0005-0000-0000-000088030000}"/>
    <cellStyle name="Normal 4_VSAKIS-Tarpusavio operacijos-2010 11 12" xfId="904" xr:uid="{00000000-0005-0000-0000-000089030000}"/>
    <cellStyle name="Normal 5" xfId="905" xr:uid="{00000000-0005-0000-0000-00008A030000}"/>
    <cellStyle name="Normal 5 2" xfId="906" xr:uid="{00000000-0005-0000-0000-00008B030000}"/>
    <cellStyle name="Normal 5 3" xfId="907" xr:uid="{00000000-0005-0000-0000-00008C030000}"/>
    <cellStyle name="Normal 5 4" xfId="908" xr:uid="{00000000-0005-0000-0000-00008D030000}"/>
    <cellStyle name="Normal 5 4 2" xfId="909" xr:uid="{00000000-0005-0000-0000-00008E030000}"/>
    <cellStyle name="Normal 5 5" xfId="910" xr:uid="{00000000-0005-0000-0000-00008F030000}"/>
    <cellStyle name="Normal 5 6" xfId="911" xr:uid="{00000000-0005-0000-0000-000090030000}"/>
    <cellStyle name="Normal 6" xfId="912" xr:uid="{00000000-0005-0000-0000-000091030000}"/>
    <cellStyle name="Normal 6 2" xfId="913" xr:uid="{00000000-0005-0000-0000-000092030000}"/>
    <cellStyle name="Normal 6 3" xfId="914" xr:uid="{00000000-0005-0000-0000-000093030000}"/>
    <cellStyle name="Normal 6 4" xfId="915" xr:uid="{00000000-0005-0000-0000-000094030000}"/>
    <cellStyle name="Normal 7" xfId="916" xr:uid="{00000000-0005-0000-0000-000095030000}"/>
    <cellStyle name="Normal 7 2" xfId="917" xr:uid="{00000000-0005-0000-0000-000096030000}"/>
    <cellStyle name="Normal 7 3" xfId="918" xr:uid="{00000000-0005-0000-0000-000097030000}"/>
    <cellStyle name="Normal 7 4" xfId="919" xr:uid="{00000000-0005-0000-0000-000098030000}"/>
    <cellStyle name="Normal 7 4 2" xfId="920" xr:uid="{00000000-0005-0000-0000-000099030000}"/>
    <cellStyle name="Normal 7 5" xfId="921" xr:uid="{00000000-0005-0000-0000-00009A030000}"/>
    <cellStyle name="Normal 7 6" xfId="922" xr:uid="{00000000-0005-0000-0000-00009B030000}"/>
    <cellStyle name="Normal 8" xfId="923" xr:uid="{00000000-0005-0000-0000-00009C030000}"/>
    <cellStyle name="Normal 8 2" xfId="924" xr:uid="{00000000-0005-0000-0000-00009D030000}"/>
    <cellStyle name="Normal 8 3" xfId="925" xr:uid="{00000000-0005-0000-0000-00009E030000}"/>
    <cellStyle name="Normal 9" xfId="926" xr:uid="{00000000-0005-0000-0000-00009F030000}"/>
    <cellStyle name="Normal 9 2" xfId="927" xr:uid="{00000000-0005-0000-0000-0000A0030000}"/>
    <cellStyle name="Normal 9 3" xfId="928" xr:uid="{00000000-0005-0000-0000-0000A1030000}"/>
    <cellStyle name="Normal_20" xfId="929" xr:uid="{00000000-0005-0000-0000-0000A2030000}"/>
    <cellStyle name="Normal_20VSAFAS3-5p" xfId="930" xr:uid="{00000000-0005-0000-0000-0000A3030000}"/>
    <cellStyle name="Normal_3" xfId="1084" xr:uid="{5628B2E1-154D-4E2B-ABF7-2434D32725BA}"/>
    <cellStyle name="Normal_4VSAFASpp" xfId="1086" xr:uid="{5B8B6E75-2B93-4461-A190-3718D2911242}"/>
    <cellStyle name="Normal_5VSAFASpp" xfId="1088" xr:uid="{0677C60E-2BAE-42AB-9A98-D617BF226486}"/>
    <cellStyle name="Normal_FVA-002 forma" xfId="1085" xr:uid="{D95D5244-70C2-4153-AE6C-18CD2787A31E}"/>
    <cellStyle name="Note" xfId="931" xr:uid="{00000000-0005-0000-0000-0000A4030000}"/>
    <cellStyle name="Note 10" xfId="932" xr:uid="{00000000-0005-0000-0000-0000A5030000}"/>
    <cellStyle name="Note 2" xfId="933" xr:uid="{00000000-0005-0000-0000-0000A6030000}"/>
    <cellStyle name="Note 2 2" xfId="934" xr:uid="{00000000-0005-0000-0000-0000A7030000}"/>
    <cellStyle name="Note 2 3" xfId="935" xr:uid="{00000000-0005-0000-0000-0000A8030000}"/>
    <cellStyle name="Note 3" xfId="936" xr:uid="{00000000-0005-0000-0000-0000A9030000}"/>
    <cellStyle name="Note 3 2" xfId="937" xr:uid="{00000000-0005-0000-0000-0000AA030000}"/>
    <cellStyle name="Note 3 3" xfId="938" xr:uid="{00000000-0005-0000-0000-0000AB030000}"/>
    <cellStyle name="Note 4" xfId="939" xr:uid="{00000000-0005-0000-0000-0000AC030000}"/>
    <cellStyle name="Note 4 2" xfId="940" xr:uid="{00000000-0005-0000-0000-0000AD030000}"/>
    <cellStyle name="Note 4 3" xfId="941" xr:uid="{00000000-0005-0000-0000-0000AE030000}"/>
    <cellStyle name="Note 5" xfId="942" xr:uid="{00000000-0005-0000-0000-0000AF030000}"/>
    <cellStyle name="Note 5 2" xfId="943" xr:uid="{00000000-0005-0000-0000-0000B0030000}"/>
    <cellStyle name="Note 5 3" xfId="944" xr:uid="{00000000-0005-0000-0000-0000B1030000}"/>
    <cellStyle name="Note 6" xfId="945" xr:uid="{00000000-0005-0000-0000-0000B2030000}"/>
    <cellStyle name="Note 6 2" xfId="946" xr:uid="{00000000-0005-0000-0000-0000B3030000}"/>
    <cellStyle name="Note 6 3" xfId="947" xr:uid="{00000000-0005-0000-0000-0000B4030000}"/>
    <cellStyle name="Note 7" xfId="948" xr:uid="{00000000-0005-0000-0000-0000B5030000}"/>
    <cellStyle name="Note 7 2" xfId="949" xr:uid="{00000000-0005-0000-0000-0000B6030000}"/>
    <cellStyle name="Note 7 3" xfId="950" xr:uid="{00000000-0005-0000-0000-0000B7030000}"/>
    <cellStyle name="Note 8" xfId="951" xr:uid="{00000000-0005-0000-0000-0000B8030000}"/>
    <cellStyle name="Note 8 2" xfId="952" xr:uid="{00000000-0005-0000-0000-0000B9030000}"/>
    <cellStyle name="Note 8 3" xfId="953" xr:uid="{00000000-0005-0000-0000-0000BA030000}"/>
    <cellStyle name="Note 9" xfId="954" xr:uid="{00000000-0005-0000-0000-0000BB030000}"/>
    <cellStyle name="Note 9 2" xfId="955" xr:uid="{00000000-0005-0000-0000-0000BC030000}"/>
    <cellStyle name="Note 9 3" xfId="956" xr:uid="{00000000-0005-0000-0000-0000BD030000}"/>
    <cellStyle name="Note_10VSAFAS2,3p" xfId="957" xr:uid="{00000000-0005-0000-0000-0000BE030000}"/>
    <cellStyle name="Output 2" xfId="958" xr:uid="{00000000-0005-0000-0000-0000BF030000}"/>
    <cellStyle name="Output 3" xfId="959" xr:uid="{00000000-0005-0000-0000-0000C0030000}"/>
    <cellStyle name="Output 4" xfId="960" xr:uid="{00000000-0005-0000-0000-0000C1030000}"/>
    <cellStyle name="Output 5" xfId="961" xr:uid="{00000000-0005-0000-0000-0000C2030000}"/>
    <cellStyle name="Output 6" xfId="962" xr:uid="{00000000-0005-0000-0000-0000C3030000}"/>
    <cellStyle name="Output 7" xfId="963" xr:uid="{00000000-0005-0000-0000-0000C4030000}"/>
    <cellStyle name="Output 8" xfId="964" xr:uid="{00000000-0005-0000-0000-0000C5030000}"/>
    <cellStyle name="Output 9" xfId="965" xr:uid="{00000000-0005-0000-0000-0000C6030000}"/>
    <cellStyle name="Paprastas_2009_06_PARAISKA_skatinamuju_paslaugu" xfId="966" xr:uid="{00000000-0005-0000-0000-0000C7030000}"/>
    <cellStyle name="SAPBEXaggData" xfId="967" xr:uid="{00000000-0005-0000-0000-0000C8030000}"/>
    <cellStyle name="SAPBEXaggData 2" xfId="968" xr:uid="{00000000-0005-0000-0000-0000C9030000}"/>
    <cellStyle name="SAPBEXaggDataEmph" xfId="969" xr:uid="{00000000-0005-0000-0000-0000CA030000}"/>
    <cellStyle name="SAPBEXaggItem" xfId="970" xr:uid="{00000000-0005-0000-0000-0000CB030000}"/>
    <cellStyle name="SAPBEXaggItem 2" xfId="971" xr:uid="{00000000-0005-0000-0000-0000CC030000}"/>
    <cellStyle name="SAPBEXaggItemX" xfId="972" xr:uid="{00000000-0005-0000-0000-0000CD030000}"/>
    <cellStyle name="SAPBEXchaText" xfId="973" xr:uid="{00000000-0005-0000-0000-0000CE030000}"/>
    <cellStyle name="SAPBEXchaText 2" xfId="974" xr:uid="{00000000-0005-0000-0000-0000CF030000}"/>
    <cellStyle name="SAPBEXexcBad7" xfId="975" xr:uid="{00000000-0005-0000-0000-0000D0030000}"/>
    <cellStyle name="SAPBEXexcBad7 2" xfId="976" xr:uid="{00000000-0005-0000-0000-0000D1030000}"/>
    <cellStyle name="SAPBEXexcBad8" xfId="977" xr:uid="{00000000-0005-0000-0000-0000D2030000}"/>
    <cellStyle name="SAPBEXexcBad8 2" xfId="978" xr:uid="{00000000-0005-0000-0000-0000D3030000}"/>
    <cellStyle name="SAPBEXexcBad9" xfId="979" xr:uid="{00000000-0005-0000-0000-0000D4030000}"/>
    <cellStyle name="SAPBEXexcBad9 2" xfId="980" xr:uid="{00000000-0005-0000-0000-0000D5030000}"/>
    <cellStyle name="SAPBEXexcCritical4" xfId="981" xr:uid="{00000000-0005-0000-0000-0000D6030000}"/>
    <cellStyle name="SAPBEXexcCritical4 2" xfId="982" xr:uid="{00000000-0005-0000-0000-0000D7030000}"/>
    <cellStyle name="SAPBEXexcCritical5" xfId="983" xr:uid="{00000000-0005-0000-0000-0000D8030000}"/>
    <cellStyle name="SAPBEXexcCritical5 2" xfId="984" xr:uid="{00000000-0005-0000-0000-0000D9030000}"/>
    <cellStyle name="SAPBEXexcCritical6" xfId="985" xr:uid="{00000000-0005-0000-0000-0000DA030000}"/>
    <cellStyle name="SAPBEXexcCritical6 2" xfId="986" xr:uid="{00000000-0005-0000-0000-0000DB030000}"/>
    <cellStyle name="SAPBEXexcGood1" xfId="987" xr:uid="{00000000-0005-0000-0000-0000DC030000}"/>
    <cellStyle name="SAPBEXexcGood1 2" xfId="988" xr:uid="{00000000-0005-0000-0000-0000DD030000}"/>
    <cellStyle name="SAPBEXexcGood2" xfId="989" xr:uid="{00000000-0005-0000-0000-0000DE030000}"/>
    <cellStyle name="SAPBEXexcGood2 2" xfId="990" xr:uid="{00000000-0005-0000-0000-0000DF030000}"/>
    <cellStyle name="SAPBEXexcGood3" xfId="991" xr:uid="{00000000-0005-0000-0000-0000E0030000}"/>
    <cellStyle name="SAPBEXexcGood3 2" xfId="992" xr:uid="{00000000-0005-0000-0000-0000E1030000}"/>
    <cellStyle name="SAPBEXfilterDrill" xfId="993" xr:uid="{00000000-0005-0000-0000-0000E2030000}"/>
    <cellStyle name="SAPBEXfilterDrill 2" xfId="994" xr:uid="{00000000-0005-0000-0000-0000E3030000}"/>
    <cellStyle name="SAPBEXfilterItem" xfId="995" xr:uid="{00000000-0005-0000-0000-0000E4030000}"/>
    <cellStyle name="SAPBEXfilterItem 2" xfId="996" xr:uid="{00000000-0005-0000-0000-0000E5030000}"/>
    <cellStyle name="SAPBEXfilterItem 2 2" xfId="997" xr:uid="{00000000-0005-0000-0000-0000E6030000}"/>
    <cellStyle name="SAPBEXfilterItem 2 3" xfId="998" xr:uid="{00000000-0005-0000-0000-0000E7030000}"/>
    <cellStyle name="SAPBEXfilterItem 3" xfId="999" xr:uid="{00000000-0005-0000-0000-0000E8030000}"/>
    <cellStyle name="SAPBEXfilterItem 4" xfId="1000" xr:uid="{00000000-0005-0000-0000-0000E9030000}"/>
    <cellStyle name="SAPBEXfilterText" xfId="1001" xr:uid="{00000000-0005-0000-0000-0000EA030000}"/>
    <cellStyle name="SAPBEXfilterText 2" xfId="1002" xr:uid="{00000000-0005-0000-0000-0000EB030000}"/>
    <cellStyle name="SAPBEXfilterText 2 2" xfId="1003" xr:uid="{00000000-0005-0000-0000-0000EC030000}"/>
    <cellStyle name="SAPBEXfilterText 2 3" xfId="1004" xr:uid="{00000000-0005-0000-0000-0000ED030000}"/>
    <cellStyle name="SAPBEXfilterText 3" xfId="1005" xr:uid="{00000000-0005-0000-0000-0000EE030000}"/>
    <cellStyle name="SAPBEXfilterText 4" xfId="1006" xr:uid="{00000000-0005-0000-0000-0000EF030000}"/>
    <cellStyle name="SAPBEXformats" xfId="1007" xr:uid="{00000000-0005-0000-0000-0000F0030000}"/>
    <cellStyle name="SAPBEXformats 2" xfId="1008" xr:uid="{00000000-0005-0000-0000-0000F1030000}"/>
    <cellStyle name="SAPBEXheaderItem" xfId="1009" xr:uid="{00000000-0005-0000-0000-0000F2030000}"/>
    <cellStyle name="SAPBEXheaderItem 2" xfId="1010" xr:uid="{00000000-0005-0000-0000-0000F3030000}"/>
    <cellStyle name="SAPBEXheaderText" xfId="1011" xr:uid="{00000000-0005-0000-0000-0000F4030000}"/>
    <cellStyle name="SAPBEXheaderText 2" xfId="1012" xr:uid="{00000000-0005-0000-0000-0000F5030000}"/>
    <cellStyle name="SAPBEXHLevel0" xfId="1013" xr:uid="{00000000-0005-0000-0000-0000F6030000}"/>
    <cellStyle name="SAPBEXHLevel0 2" xfId="1014" xr:uid="{00000000-0005-0000-0000-0000F7030000}"/>
    <cellStyle name="SAPBEXHLevel0X" xfId="1015" xr:uid="{00000000-0005-0000-0000-0000F8030000}"/>
    <cellStyle name="SAPBEXHLevel0X 2" xfId="1016" xr:uid="{00000000-0005-0000-0000-0000F9030000}"/>
    <cellStyle name="SAPBEXHLevel0X 3" xfId="1017" xr:uid="{00000000-0005-0000-0000-0000FA030000}"/>
    <cellStyle name="SAPBEXHLevel1" xfId="1018" xr:uid="{00000000-0005-0000-0000-0000FB030000}"/>
    <cellStyle name="SAPBEXHLevel1 2" xfId="1019" xr:uid="{00000000-0005-0000-0000-0000FC030000}"/>
    <cellStyle name="SAPBEXHLevel1X" xfId="1020" xr:uid="{00000000-0005-0000-0000-0000FD030000}"/>
    <cellStyle name="SAPBEXHLevel1X 2" xfId="1021" xr:uid="{00000000-0005-0000-0000-0000FE030000}"/>
    <cellStyle name="SAPBEXHLevel1X 3" xfId="1022" xr:uid="{00000000-0005-0000-0000-0000FF030000}"/>
    <cellStyle name="SAPBEXHLevel2" xfId="1023" xr:uid="{00000000-0005-0000-0000-000000040000}"/>
    <cellStyle name="SAPBEXHLevel2 2" xfId="1024" xr:uid="{00000000-0005-0000-0000-000001040000}"/>
    <cellStyle name="SAPBEXHLevel2X" xfId="1025" xr:uid="{00000000-0005-0000-0000-000002040000}"/>
    <cellStyle name="SAPBEXHLevel2X 2" xfId="1026" xr:uid="{00000000-0005-0000-0000-000003040000}"/>
    <cellStyle name="SAPBEXHLevel2X 3" xfId="1027" xr:uid="{00000000-0005-0000-0000-000004040000}"/>
    <cellStyle name="SAPBEXHLevel3" xfId="1028" xr:uid="{00000000-0005-0000-0000-000005040000}"/>
    <cellStyle name="SAPBEXHLevel3 2" xfId="1029" xr:uid="{00000000-0005-0000-0000-000006040000}"/>
    <cellStyle name="SAPBEXHLevel3X" xfId="1030" xr:uid="{00000000-0005-0000-0000-000007040000}"/>
    <cellStyle name="SAPBEXHLevel3X 2" xfId="1031" xr:uid="{00000000-0005-0000-0000-000008040000}"/>
    <cellStyle name="SAPBEXHLevel3X 3" xfId="1032" xr:uid="{00000000-0005-0000-0000-000009040000}"/>
    <cellStyle name="SAPBEXinputData" xfId="1033" xr:uid="{00000000-0005-0000-0000-00000A040000}"/>
    <cellStyle name="SAPBEXinputData 2" xfId="1034" xr:uid="{00000000-0005-0000-0000-00000B040000}"/>
    <cellStyle name="SAPBEXinputData 3" xfId="1035" xr:uid="{00000000-0005-0000-0000-00000C040000}"/>
    <cellStyle name="SAPBEXItemHeader" xfId="1036" xr:uid="{00000000-0005-0000-0000-00000D040000}"/>
    <cellStyle name="SAPBEXresData" xfId="1037" xr:uid="{00000000-0005-0000-0000-00000E040000}"/>
    <cellStyle name="SAPBEXresDataEmph" xfId="1038" xr:uid="{00000000-0005-0000-0000-00000F040000}"/>
    <cellStyle name="SAPBEXresItem" xfId="1039" xr:uid="{00000000-0005-0000-0000-000010040000}"/>
    <cellStyle name="SAPBEXresItemX" xfId="1040" xr:uid="{00000000-0005-0000-0000-000011040000}"/>
    <cellStyle name="SAPBEXstdData" xfId="1041" xr:uid="{00000000-0005-0000-0000-000012040000}"/>
    <cellStyle name="SAPBEXstdData 2" xfId="1042" xr:uid="{00000000-0005-0000-0000-000013040000}"/>
    <cellStyle name="SAPBEXstdDataEmph" xfId="1043" xr:uid="{00000000-0005-0000-0000-000014040000}"/>
    <cellStyle name="SAPBEXstdItem" xfId="1044" xr:uid="{00000000-0005-0000-0000-000015040000}"/>
    <cellStyle name="SAPBEXstdItem 2" xfId="1045" xr:uid="{00000000-0005-0000-0000-000016040000}"/>
    <cellStyle name="SAPBEXstdItemX" xfId="1046" xr:uid="{00000000-0005-0000-0000-000017040000}"/>
    <cellStyle name="SAPBEXtitle" xfId="1047" xr:uid="{00000000-0005-0000-0000-000018040000}"/>
    <cellStyle name="SAPBEXunassignedItem" xfId="1048" xr:uid="{00000000-0005-0000-0000-000019040000}"/>
    <cellStyle name="SAPBEXunassignedItem 2" xfId="1049" xr:uid="{00000000-0005-0000-0000-00001A040000}"/>
    <cellStyle name="SAPBEXundefined" xfId="1050" xr:uid="{00000000-0005-0000-0000-00001B040000}"/>
    <cellStyle name="Sheet Title" xfId="1051" xr:uid="{00000000-0005-0000-0000-00001C040000}"/>
    <cellStyle name="STYL1 - Style1" xfId="1052" xr:uid="{00000000-0005-0000-0000-00001D040000}"/>
    <cellStyle name="STYL1 - Style1 2" xfId="1053" xr:uid="{00000000-0005-0000-0000-00001E040000}"/>
    <cellStyle name="STYL1 - Style1 3" xfId="1054" xr:uid="{00000000-0005-0000-0000-00001F040000}"/>
    <cellStyle name="Stilius 1" xfId="1055" xr:uid="{00000000-0005-0000-0000-000020040000}"/>
    <cellStyle name="Table Heading" xfId="1056" xr:uid="{00000000-0005-0000-0000-000021040000}"/>
    <cellStyle name="Total 2" xfId="1057" xr:uid="{00000000-0005-0000-0000-000022040000}"/>
    <cellStyle name="Total 2 2" xfId="1058" xr:uid="{00000000-0005-0000-0000-000023040000}"/>
    <cellStyle name="Total 3" xfId="1059" xr:uid="{00000000-0005-0000-0000-000024040000}"/>
    <cellStyle name="Total 3 2" xfId="1060" xr:uid="{00000000-0005-0000-0000-000025040000}"/>
    <cellStyle name="Total 4" xfId="1061" xr:uid="{00000000-0005-0000-0000-000026040000}"/>
    <cellStyle name="Total 4 2" xfId="1062" xr:uid="{00000000-0005-0000-0000-000027040000}"/>
    <cellStyle name="Total 5" xfId="1063" xr:uid="{00000000-0005-0000-0000-000028040000}"/>
    <cellStyle name="Total 5 2" xfId="1064" xr:uid="{00000000-0005-0000-0000-000029040000}"/>
    <cellStyle name="Total 6" xfId="1065" xr:uid="{00000000-0005-0000-0000-00002A040000}"/>
    <cellStyle name="Total 6 2" xfId="1066" xr:uid="{00000000-0005-0000-0000-00002B040000}"/>
    <cellStyle name="Total 7" xfId="1067" xr:uid="{00000000-0005-0000-0000-00002C040000}"/>
    <cellStyle name="Total 7 2" xfId="1068" xr:uid="{00000000-0005-0000-0000-00002D040000}"/>
    <cellStyle name="Total 8" xfId="1069" xr:uid="{00000000-0005-0000-0000-00002E040000}"/>
    <cellStyle name="Total 8 2" xfId="1070" xr:uid="{00000000-0005-0000-0000-00002F040000}"/>
    <cellStyle name="Total 9" xfId="1071" xr:uid="{00000000-0005-0000-0000-000030040000}"/>
    <cellStyle name="Total 9 2" xfId="1072" xr:uid="{00000000-0005-0000-0000-000031040000}"/>
    <cellStyle name="Warning Text 2" xfId="1073" xr:uid="{00000000-0005-0000-0000-000032040000}"/>
    <cellStyle name="Warning Text 3" xfId="1074" xr:uid="{00000000-0005-0000-0000-000033040000}"/>
    <cellStyle name="Warning Text 4" xfId="1075" xr:uid="{00000000-0005-0000-0000-000034040000}"/>
    <cellStyle name="Warning Text 5" xfId="1076" xr:uid="{00000000-0005-0000-0000-000035040000}"/>
    <cellStyle name="Warning Text 6" xfId="1077" xr:uid="{00000000-0005-0000-0000-000036040000}"/>
    <cellStyle name="Warning Text 7" xfId="1078" xr:uid="{00000000-0005-0000-0000-000037040000}"/>
    <cellStyle name="Warning Text 8" xfId="1079" xr:uid="{00000000-0005-0000-0000-000038040000}"/>
    <cellStyle name="Warning Text 9" xfId="1080" xr:uid="{00000000-0005-0000-0000-000039040000}"/>
    <cellStyle name="Обычный_FAS_primary docs_MM_SD" xfId="1081" xr:uid="{00000000-0005-0000-0000-00003A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tvilnmeyfp02\data\Clients\Lietuvos%20muitine\RAS\2008\FAS%20diegimas\Fieldwork\Analysis\Ataskaitu%20paketas\MD_FAS_Ataskaitu_paketas_2008%2001%2030%20-%20G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ąrašas"/>
      <sheetName val="Table"/>
      <sheetName val="Vlist"/>
      <sheetName val="Grupės derinimui iki 10 15"/>
      <sheetName val="Audito ID detalūs"/>
      <sheetName val="Tarpinės sąskaitos"/>
      <sheetName val="Eliminavimo informacija"/>
      <sheetName val="Eliminavimo grupės"/>
      <sheetName val="Grupės derinimui"/>
      <sheetName val="D-E01-A-ZF"/>
      <sheetName val="D-E01-B-ZF"/>
      <sheetName val="D-E01-C-ZF"/>
      <sheetName val="D-E01-D-ZF"/>
      <sheetName val="D-E01-E-ZF"/>
      <sheetName val="D-E01-F-ZF"/>
      <sheetName val="D-E01-G-ZF"/>
      <sheetName val="D-E01-H-ZF"/>
      <sheetName val="D-E02-A-ZF"/>
      <sheetName val="D-E02-B-ZF"/>
      <sheetName val="D-E02-C-ZF"/>
      <sheetName val="D-E02-D-ZF"/>
      <sheetName val="D-E02-E-ZF"/>
      <sheetName val="D-E02-F-ZF"/>
      <sheetName val="D-E02-G-ZF"/>
      <sheetName val="D-E02-H-ZF"/>
      <sheetName val="D-E02-I-ZF"/>
      <sheetName val="D-E02-J-ZF"/>
      <sheetName val="D-E02-K-ZF"/>
      <sheetName val="D-E03-A-ZF"/>
      <sheetName val="D-E03-B-ZF"/>
      <sheetName val="D-E03-C-ZF"/>
      <sheetName val="D-E03-D-ZF"/>
      <sheetName val="D-E03-E-ZF"/>
      <sheetName val="D-E03-F-ZF"/>
      <sheetName val="D-E03-G-ZF"/>
      <sheetName val="D-E04-A-ZF"/>
      <sheetName val="D-E04-B-ZF"/>
      <sheetName val="D-E05-A-ZF"/>
      <sheetName val="D-E05-B-ZF"/>
      <sheetName val="D-E05-C-ZF"/>
      <sheetName val="D-E05-D-ZF"/>
      <sheetName val="D-E05-E-ZF"/>
      <sheetName val="D-E05-F-ZF"/>
      <sheetName val="Sąrašas iki 1015"/>
      <sheetName val="D-E06-A-ZF"/>
      <sheetName val="D-E06-B-ZF"/>
      <sheetName val="D-E06-C-ZF"/>
      <sheetName val="D-E06-D-ZF"/>
      <sheetName val="D-E06-E-ZF"/>
      <sheetName val="D-E06-F-ZF"/>
      <sheetName val="D-E07-A-ZF"/>
      <sheetName val="D-E07-B-ZF"/>
      <sheetName val="D-E08-A-ZF"/>
      <sheetName val="D-E08-B-ZF"/>
      <sheetName val="D-E08-C-ZF"/>
      <sheetName val="D-E08-D-ZF"/>
      <sheetName val="D-E09-A-ZF"/>
      <sheetName val="D-E09-B-ZF"/>
      <sheetName val="D-E09-C-ZF"/>
      <sheetName val="D-E09-D-ZF"/>
      <sheetName val="D-E09-E-ZF"/>
      <sheetName val="D-E09-F-ZF"/>
      <sheetName val="D-E09-G-ZF"/>
      <sheetName val="D-E09-H-ZF"/>
      <sheetName val="D-E10-A-ZF"/>
      <sheetName val="D-E10-B-ZF"/>
      <sheetName val="D-E10-C-ZF"/>
      <sheetName val="D-E10-D-ZF"/>
      <sheetName val="D-E10-E-ZF"/>
      <sheetName val="D-E10-F-ZF"/>
      <sheetName val="D-E10-G-ZF"/>
      <sheetName val="D-E10-H-ZF"/>
      <sheetName val="D-E10-I-ZF"/>
      <sheetName val="D-E10-J-ZF"/>
      <sheetName val="D-E10-K-ZF"/>
      <sheetName val="D-E10-L-ZF"/>
      <sheetName val="D-E11-A-ZF"/>
      <sheetName val="D-E11-B-ZF"/>
      <sheetName val="D-E11-C-ZF"/>
      <sheetName val="D-E11-D-ZF"/>
      <sheetName val="D-E11-E-ZF"/>
      <sheetName val="D-E11-F-ZF"/>
      <sheetName val="D-E12-A-ZF"/>
      <sheetName val="D-E12-B-ZF"/>
      <sheetName val="D-E12-C-ZF"/>
      <sheetName val="D-E12-D-ZF"/>
      <sheetName val="D-E12-E-ZF"/>
      <sheetName val="D-E12-F-ZF"/>
      <sheetName val="D-E13-A-ZF"/>
      <sheetName val="D-E13-B-ZF"/>
      <sheetName val="D-E13-C-ZF"/>
      <sheetName val="D-E14-A-ZF"/>
      <sheetName val="D-E14-B-ZF"/>
      <sheetName val="D-E14-C-ZF"/>
      <sheetName val="D-E15-A-ZF"/>
      <sheetName val="D-E15-B-ZF"/>
      <sheetName val="D-E15-C-ZF"/>
      <sheetName val="D-E15-D-ZF"/>
      <sheetName val="D-E15-E-ZF"/>
      <sheetName val="D-E15-F-ZF"/>
      <sheetName val="D-E16-A-ZF"/>
      <sheetName val="D-E16-B-ZF"/>
      <sheetName val="D-E16-C-ZF"/>
      <sheetName val="D-E16-D-ZF"/>
      <sheetName val="D-E16-E-ZF"/>
      <sheetName val="D-E16-F-ZF"/>
      <sheetName val="Audito ID"/>
      <sheetName val="Eliminavimo grupių sarašas"/>
      <sheetName val="Eliminavimo taisykles"/>
      <sheetName val="Sąrašas formų"/>
      <sheetName val="D-E24-A-PL"/>
      <sheetName val="D-E24-B-PL"/>
      <sheetName val="D-E24-C-PL"/>
      <sheetName val="D-E24-D-PL"/>
      <sheetName val="Eliminavimo taisyklės"/>
      <sheetName val="D-E27-A-ZF"/>
      <sheetName val="D-E28-A-ZF"/>
      <sheetName val="D-E29-A-ZF"/>
      <sheetName val="D-E30-A-ZF"/>
      <sheetName val="D-E30-B-ZF"/>
      <sheetName val="D-E31-A-ZF"/>
      <sheetName val="D-E33-A-ZF "/>
      <sheetName val="BExRepositorySheet"/>
      <sheetName val="Titulinis"/>
      <sheetName val="Perziuros"/>
      <sheetName val="Turinys"/>
      <sheetName val="Terminai"/>
      <sheetName val="Įvadas"/>
      <sheetName val="Reglamentuotos ataskaitos"/>
      <sheetName val="TUR-002"/>
      <sheetName val="TUR-017"/>
      <sheetName val="TUR-018"/>
      <sheetName val="MGS-004"/>
      <sheetName val="Veiklos ataskaitos"/>
      <sheetName val="A-FIP-001"/>
      <sheetName val="A-FIP-002"/>
      <sheetName val="A-FIP-003"/>
      <sheetName val="A-FIP-004"/>
      <sheetName val="A-FIP-005"/>
      <sheetName val="A-FIP-006"/>
      <sheetName val="A-FIP-007"/>
      <sheetName val="A-FIP-008"/>
      <sheetName val="A-PER-002"/>
      <sheetName val="A-PER-003"/>
      <sheetName val="A-PER-005"/>
      <sheetName val="A-PER-006"/>
      <sheetName val="A-PER-008"/>
      <sheetName val="A-PER-011"/>
      <sheetName val="A-PER-021"/>
      <sheetName val="A-PER-022"/>
      <sheetName val="A-PER-030"/>
      <sheetName val="A-PER-033"/>
      <sheetName val="A-TUR-001"/>
      <sheetName val="A-TUR-002"/>
      <sheetName val="A-TUR-003"/>
      <sheetName val="A-TUR-004"/>
      <sheetName val="A-TUR-005"/>
      <sheetName val="A-TUR-006"/>
      <sheetName val="A-TUR-007"/>
      <sheetName val="A-TUR-008"/>
      <sheetName val="A-TUR-009"/>
      <sheetName val="A-TUR-010"/>
      <sheetName val="A-TUR-011"/>
      <sheetName val="A-TUR-013"/>
      <sheetName val="A-TUR-012"/>
      <sheetName val="A-TUR-014"/>
      <sheetName val="A-TUR-016"/>
      <sheetName val="A-PIR-001"/>
      <sheetName val="A-PIR-002"/>
      <sheetName val="A-PIR-003"/>
      <sheetName val="A-PIR-004"/>
      <sheetName val="A-PIR-005"/>
      <sheetName val="A-PAR-001"/>
      <sheetName val="A-GMS-001"/>
      <sheetName val="A-GMS-002"/>
      <sheetName val="A-GMS-003"/>
      <sheetName val="A-GMS-004"/>
      <sheetName val="A-GMS-005"/>
      <sheetName val="A-GMS-006"/>
      <sheetName val="A-GMS-007"/>
      <sheetName val="A-GMS-008"/>
      <sheetName val="A-FIM-002"/>
      <sheetName val="A-FIM-003"/>
      <sheetName val="A-FIM-004"/>
      <sheetName val="A-BEA-005"/>
      <sheetName val="A-BEA-006"/>
      <sheetName val="A-BEA-007"/>
      <sheetName val="A-FVA-001"/>
      <sheetName val="Pirminiai dokumentai"/>
      <sheetName val="F-PER-037"/>
      <sheetName val="F-PER-041"/>
      <sheetName val="F-PER-042"/>
      <sheetName val="F-PER-046"/>
      <sheetName val="F-PER-049"/>
      <sheetName val="F-TUR-003"/>
      <sheetName val="F-TUR-006"/>
      <sheetName val="F-TUR-007"/>
      <sheetName val="F-TUR-008"/>
      <sheetName val="F-TUR-009"/>
      <sheetName val="F-TUR-012"/>
      <sheetName val="F-TUR-013"/>
      <sheetName val="F-TUR-016"/>
      <sheetName val="F-TUR-017"/>
      <sheetName val="F-TUR-018"/>
      <sheetName val="F-TUR-019"/>
      <sheetName val="F-TUR-20"/>
      <sheetName val="F-PIR-001"/>
      <sheetName val="F-PIR-002"/>
      <sheetName val="F-PIR-003"/>
      <sheetName val="F-PIR-004"/>
      <sheetName val="F-PIR-005"/>
      <sheetName val="F-PIR-006"/>
      <sheetName val="F-PIR-007"/>
      <sheetName val="F-PAR-001"/>
      <sheetName val="F-PAR-002"/>
      <sheetName val="F-PAR-003"/>
      <sheetName val="F-PAR-004"/>
      <sheetName val="F-MGS-001"/>
      <sheetName val="F-MGS-004"/>
      <sheetName val="F-MGS-005"/>
      <sheetName val="F-MGS-006"/>
      <sheetName val="F-MGS-007"/>
      <sheetName val="F-FIM-001"/>
      <sheetName val="F-FIM-002"/>
      <sheetName val="F-FIM-003"/>
      <sheetName val="F-BEA-001"/>
      <sheetName val="1 Priedas"/>
      <sheetName val="Graph"/>
      <sheetName val="Trumpiniai"/>
      <sheetName val="ABBY"/>
      <sheetName val="Kitos veiklos atask_pvz"/>
      <sheetName val="Pirminiai dok_pvz"/>
      <sheetName val="PL-01"/>
      <sheetName val="SF-01"/>
      <sheetName val="Reikalavimai"/>
      <sheetName val="Klausimynas"/>
      <sheetName val="1 Atsakomybės ženklas"/>
      <sheetName val="2 Kokybės pažymėjimas"/>
      <sheetName val="3 Įspaudavimas"/>
      <sheetName val="Darbinis lapas"/>
      <sheetName val="1 Daugiabučio bendrija"/>
      <sheetName val="2 Kaimo tur.sodyba"/>
      <sheetName val="3 Higienos norma stovykl."/>
      <sheetName val="4 Mokinių maitinimo aprasas"/>
      <sheetName val="5 Higienos norma ikimokyklinio"/>
      <sheetName val="6 Maisto higiena"/>
    </sheetNames>
    <sheetDataSet>
      <sheetData sheetId="0"/>
      <sheetData sheetId="1"/>
      <sheetData sheetId="2">
        <row r="2">
          <cell r="A2" t="str">
            <v>Ataskaitos kitoms įstaigoms</v>
          </cell>
        </row>
        <row r="3">
          <cell r="A3" t="str">
            <v>Biudžeto vykdymo ataskaitos</v>
          </cell>
        </row>
        <row r="4">
          <cell r="A4" t="str">
            <v>Finansinė atskaitomybė</v>
          </cell>
        </row>
        <row r="5">
          <cell r="A5" t="str">
            <v>Finansinės priežiūros ataskaitos</v>
          </cell>
        </row>
        <row r="6">
          <cell r="A6" t="str">
            <v>Mokestinės ataskaitos</v>
          </cell>
        </row>
        <row r="7">
          <cell r="A7" t="str">
            <v>Pirkimų ataskaitos</v>
          </cell>
        </row>
        <row r="8">
          <cell r="A8" t="str">
            <v>Pirminiai dokumentai</v>
          </cell>
        </row>
        <row r="9">
          <cell r="A9" t="str">
            <v>Sanglaudos fondo lėšų ataskaitos</v>
          </cell>
        </row>
        <row r="10">
          <cell r="A10" t="str">
            <v>Statistikos ataskaitos</v>
          </cell>
        </row>
        <row r="11">
          <cell r="A11" t="str">
            <v>Valstybinis socialinis draudimas</v>
          </cell>
        </row>
        <row r="12">
          <cell r="A12" t="str">
            <v>Veiklos ataskaitos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sheetName val="Perziuros"/>
      <sheetName val="Trumpiniai"/>
      <sheetName val="Įvadas"/>
      <sheetName val="TA reglamentuotos atask_1 dalis"/>
      <sheetName val="TA reglamentuotos atask_2 dalis"/>
      <sheetName val="Kitos veiklos atask_1 dalis"/>
      <sheetName val="Kitos veiklos atask_2 dalis"/>
      <sheetName val="Pirminiai dok_1 dalis"/>
      <sheetName val="Pirminiai dok_2 dalis"/>
      <sheetName val="DU-01 (dokumento forma)"/>
      <sheetName val="Sheet1"/>
      <sheetName val="TA_reglamentuotos_atask_1_dalis"/>
      <sheetName val="TA_reglamentuotos_atask_2_dalis"/>
      <sheetName val="Kitos_veiklos_atask_1_dalis"/>
      <sheetName val="Kitos_veiklos_atask_2_dalis"/>
      <sheetName val="Pirminiai_dok_1_dalis"/>
      <sheetName val="Pirminiai_dok_2_dalis"/>
      <sheetName val="DU-01_(dokumento_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Pavyzdinė</v>
          </cell>
        </row>
        <row r="3">
          <cell r="A3" t="str">
            <v>Gauta</v>
          </cell>
        </row>
        <row r="4">
          <cell r="A4" t="str">
            <v>Derinimui</v>
          </cell>
        </row>
        <row r="5">
          <cell r="A5" t="str">
            <v>Patvirtinta</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CC424-F47E-46E7-8B09-73E916E0FC42}">
  <sheetPr codeName="Lapas1"/>
  <dimension ref="A1:AQ119"/>
  <sheetViews>
    <sheetView topLeftCell="A17" workbookViewId="0">
      <selection activeCell="K8" sqref="K8"/>
    </sheetView>
  </sheetViews>
  <sheetFormatPr defaultColWidth="7.33203125" defaultRowHeight="13.2"/>
  <cols>
    <col min="1" max="1" width="9.5546875" style="270" customWidth="1"/>
    <col min="2" max="2" width="2.88671875" style="271" customWidth="1"/>
    <col min="3" max="3" width="2.44140625" style="271" customWidth="1"/>
    <col min="4" max="4" width="53.5546875" style="271" customWidth="1"/>
    <col min="5" max="5" width="7" style="271" customWidth="1"/>
    <col min="6" max="6" width="14.6640625" style="270" customWidth="1"/>
    <col min="7" max="7" width="19.33203125" style="270" customWidth="1"/>
    <col min="8" max="8" width="7.33203125" style="270" hidden="1" customWidth="1"/>
    <col min="9" max="9" width="9.109375" style="270" hidden="1" customWidth="1"/>
    <col min="10" max="16384" width="7.33203125" style="270"/>
  </cols>
  <sheetData>
    <row r="1" spans="1:10" ht="13.2" customHeight="1">
      <c r="E1" s="272" t="s">
        <v>0</v>
      </c>
      <c r="F1" s="273"/>
      <c r="G1" s="273"/>
    </row>
    <row r="2" spans="1:10">
      <c r="E2" s="274" t="s">
        <v>1</v>
      </c>
      <c r="F2" s="275"/>
      <c r="G2" s="275"/>
    </row>
    <row r="3" spans="1:10" ht="7.5" customHeight="1"/>
    <row r="4" spans="1:10" ht="14.4">
      <c r="A4" s="560"/>
      <c r="B4" s="560"/>
      <c r="C4" s="560"/>
      <c r="D4" s="560"/>
      <c r="E4" s="560"/>
      <c r="F4" s="560"/>
      <c r="G4" s="560"/>
    </row>
    <row r="5" spans="1:10" ht="19.95" customHeight="1">
      <c r="A5" s="561" t="s">
        <v>2</v>
      </c>
      <c r="B5" s="561"/>
      <c r="C5" s="561"/>
      <c r="D5" s="561"/>
      <c r="E5" s="561"/>
      <c r="F5" s="561"/>
      <c r="G5" s="561"/>
    </row>
    <row r="6" spans="1:10" ht="13.2" customHeight="1">
      <c r="A6" s="562" t="s">
        <v>3</v>
      </c>
      <c r="B6" s="563"/>
      <c r="C6" s="563"/>
      <c r="D6" s="563"/>
      <c r="E6" s="563"/>
      <c r="F6" s="563"/>
      <c r="G6" s="563"/>
    </row>
    <row r="7" spans="1:10" ht="3.6" customHeight="1">
      <c r="A7" s="563"/>
      <c r="B7" s="563"/>
      <c r="C7" s="563"/>
      <c r="D7" s="563"/>
      <c r="E7" s="563"/>
      <c r="F7" s="563"/>
      <c r="G7" s="563"/>
    </row>
    <row r="8" spans="1:10" ht="15.6">
      <c r="A8" s="564" t="s">
        <v>4</v>
      </c>
      <c r="B8" s="564"/>
      <c r="C8" s="564"/>
      <c r="D8" s="564"/>
      <c r="E8" s="564"/>
      <c r="F8" s="564"/>
      <c r="G8" s="564"/>
    </row>
    <row r="9" spans="1:10">
      <c r="A9" s="565" t="s">
        <v>5</v>
      </c>
      <c r="B9" s="566"/>
      <c r="C9" s="566"/>
      <c r="D9" s="566"/>
      <c r="E9" s="566"/>
      <c r="F9" s="566"/>
      <c r="G9" s="566"/>
    </row>
    <row r="10" spans="1:10">
      <c r="A10" s="567" t="s">
        <v>6</v>
      </c>
      <c r="B10" s="568"/>
      <c r="C10" s="568"/>
      <c r="D10" s="568"/>
      <c r="E10" s="568"/>
      <c r="F10" s="569"/>
      <c r="G10" s="569"/>
    </row>
    <row r="11" spans="1:10">
      <c r="A11" s="276"/>
      <c r="B11" s="277"/>
      <c r="C11" s="277"/>
      <c r="D11" s="279"/>
      <c r="E11" s="280"/>
      <c r="F11" s="280"/>
      <c r="G11" s="280"/>
      <c r="H11" s="280"/>
      <c r="I11" s="280"/>
      <c r="J11" s="280"/>
    </row>
    <row r="12" spans="1:10">
      <c r="A12" s="567" t="s">
        <v>7</v>
      </c>
      <c r="B12" s="568"/>
      <c r="C12" s="568"/>
      <c r="D12" s="568"/>
      <c r="E12" s="568"/>
      <c r="F12" s="569"/>
      <c r="G12" s="569"/>
    </row>
    <row r="13" spans="1:10" ht="7.5" customHeight="1">
      <c r="A13" s="276"/>
      <c r="B13" s="277"/>
      <c r="C13" s="277"/>
      <c r="D13" s="277"/>
      <c r="E13" s="277"/>
      <c r="F13" s="278"/>
      <c r="G13" s="278"/>
    </row>
    <row r="14" spans="1:10" ht="12.75" customHeight="1">
      <c r="A14" s="565" t="s">
        <v>8</v>
      </c>
      <c r="B14" s="566"/>
      <c r="C14" s="566"/>
      <c r="D14" s="566"/>
      <c r="E14" s="566"/>
      <c r="F14" s="566"/>
      <c r="G14" s="566"/>
    </row>
    <row r="15" spans="1:10">
      <c r="A15" s="565" t="s">
        <v>9</v>
      </c>
      <c r="B15" s="566"/>
      <c r="C15" s="566"/>
      <c r="D15" s="566"/>
      <c r="E15" s="566"/>
      <c r="F15" s="566"/>
      <c r="G15" s="566"/>
    </row>
    <row r="16" spans="1:10" ht="12.75" customHeight="1">
      <c r="A16" s="276"/>
      <c r="B16" s="281"/>
      <c r="C16" s="281"/>
      <c r="D16" s="570" t="s">
        <v>10</v>
      </c>
      <c r="E16" s="571"/>
      <c r="F16" s="571"/>
      <c r="G16" s="571"/>
    </row>
    <row r="17" spans="1:9" ht="50.4" customHeight="1">
      <c r="A17" s="282" t="s">
        <v>11</v>
      </c>
      <c r="B17" s="557" t="s">
        <v>12</v>
      </c>
      <c r="C17" s="558"/>
      <c r="D17" s="559"/>
      <c r="E17" s="283" t="s">
        <v>13</v>
      </c>
      <c r="F17" s="284" t="s">
        <v>14</v>
      </c>
      <c r="G17" s="284" t="s">
        <v>15</v>
      </c>
    </row>
    <row r="18" spans="1:9" s="271" customFormat="1" ht="12.75" customHeight="1">
      <c r="A18" s="284" t="s">
        <v>16</v>
      </c>
      <c r="B18" s="285" t="s">
        <v>17</v>
      </c>
      <c r="C18" s="286"/>
      <c r="D18" s="287"/>
      <c r="E18" s="288"/>
      <c r="F18" s="289">
        <f>SUM(F19,F25,F35,F37)</f>
        <v>40970.19</v>
      </c>
      <c r="G18" s="289">
        <f>SUM(G19,G25,G35,G37)</f>
        <v>55215.98</v>
      </c>
      <c r="H18" s="271">
        <f>SUM(H19,H25,H35,H37)</f>
        <v>0</v>
      </c>
      <c r="I18" s="271" t="s">
        <v>18</v>
      </c>
    </row>
    <row r="19" spans="1:9" s="271" customFormat="1" ht="12.75" customHeight="1">
      <c r="A19" s="290" t="s">
        <v>19</v>
      </c>
      <c r="B19" s="291" t="s">
        <v>20</v>
      </c>
      <c r="C19" s="292"/>
      <c r="D19" s="293"/>
      <c r="E19" s="288">
        <v>1</v>
      </c>
      <c r="F19" s="294">
        <f>SUM(F20:F24)</f>
        <v>0</v>
      </c>
      <c r="G19" s="294">
        <f>SUM(G20:G24)</f>
        <v>0</v>
      </c>
      <c r="H19" s="271">
        <f>SUM(H20:H24)</f>
        <v>0</v>
      </c>
      <c r="I19" s="271" t="s">
        <v>18</v>
      </c>
    </row>
    <row r="20" spans="1:9" s="271" customFormat="1" ht="12.75" customHeight="1">
      <c r="A20" s="288" t="s">
        <v>21</v>
      </c>
      <c r="B20" s="295"/>
      <c r="C20" s="296" t="s">
        <v>22</v>
      </c>
      <c r="D20" s="297"/>
      <c r="E20" s="298"/>
      <c r="F20" s="294" t="s">
        <v>23</v>
      </c>
      <c r="G20" s="294" t="s">
        <v>23</v>
      </c>
      <c r="H20" s="271" t="s">
        <v>24</v>
      </c>
      <c r="I20" s="271" t="s">
        <v>23</v>
      </c>
    </row>
    <row r="21" spans="1:9" s="271" customFormat="1" ht="12.75" customHeight="1">
      <c r="A21" s="288" t="s">
        <v>25</v>
      </c>
      <c r="B21" s="295"/>
      <c r="C21" s="296" t="s">
        <v>26</v>
      </c>
      <c r="D21" s="299"/>
      <c r="E21" s="300"/>
      <c r="F21" s="294"/>
      <c r="G21" s="294"/>
      <c r="H21" s="271" t="s">
        <v>27</v>
      </c>
      <c r="I21" s="271" t="s">
        <v>28</v>
      </c>
    </row>
    <row r="22" spans="1:9" s="271" customFormat="1" ht="12.75" customHeight="1">
      <c r="A22" s="288" t="s">
        <v>29</v>
      </c>
      <c r="B22" s="295"/>
      <c r="C22" s="296" t="s">
        <v>30</v>
      </c>
      <c r="E22" s="300"/>
      <c r="F22" s="294"/>
      <c r="G22" s="294"/>
      <c r="H22" s="271" t="s">
        <v>31</v>
      </c>
      <c r="I22" s="271" t="s">
        <v>32</v>
      </c>
    </row>
    <row r="23" spans="1:9" s="271" customFormat="1" ht="12.75" customHeight="1">
      <c r="A23" s="288" t="s">
        <v>33</v>
      </c>
      <c r="B23" s="295"/>
      <c r="C23" s="296" t="s">
        <v>34</v>
      </c>
      <c r="D23" s="299"/>
      <c r="E23" s="290"/>
      <c r="F23" s="294"/>
      <c r="G23" s="294"/>
      <c r="H23" s="271" t="s">
        <v>35</v>
      </c>
      <c r="I23" s="271" t="s">
        <v>36</v>
      </c>
    </row>
    <row r="24" spans="1:9" s="271" customFormat="1" ht="12.75" customHeight="1">
      <c r="A24" s="301" t="s">
        <v>37</v>
      </c>
      <c r="B24" s="295"/>
      <c r="C24" s="302" t="s">
        <v>38</v>
      </c>
      <c r="D24" s="297"/>
      <c r="E24" s="290"/>
      <c r="F24" s="294" t="s">
        <v>23</v>
      </c>
      <c r="G24" s="294" t="s">
        <v>23</v>
      </c>
      <c r="H24" s="271" t="s">
        <v>39</v>
      </c>
      <c r="I24" s="271" t="s">
        <v>23</v>
      </c>
    </row>
    <row r="25" spans="1:9" s="271" customFormat="1" ht="12.75" customHeight="1">
      <c r="A25" s="303" t="s">
        <v>40</v>
      </c>
      <c r="B25" s="304" t="s">
        <v>41</v>
      </c>
      <c r="C25" s="305"/>
      <c r="D25" s="306"/>
      <c r="E25" s="290">
        <v>2</v>
      </c>
      <c r="F25" s="307">
        <v>40970.19</v>
      </c>
      <c r="G25" s="307">
        <v>55215.98</v>
      </c>
      <c r="H25" s="271">
        <f>SUM(H26:H34)</f>
        <v>0</v>
      </c>
      <c r="I25" s="271" t="s">
        <v>18</v>
      </c>
    </row>
    <row r="26" spans="1:9" s="271" customFormat="1" ht="12.75" customHeight="1">
      <c r="A26" s="288" t="s">
        <v>42</v>
      </c>
      <c r="B26" s="295"/>
      <c r="C26" s="296" t="s">
        <v>43</v>
      </c>
      <c r="D26" s="299"/>
      <c r="E26" s="300"/>
      <c r="F26" s="294"/>
      <c r="G26" s="294"/>
      <c r="H26" s="271" t="s">
        <v>44</v>
      </c>
      <c r="I26" s="271" t="s">
        <v>45</v>
      </c>
    </row>
    <row r="27" spans="1:9" s="271" customFormat="1" ht="12.75" customHeight="1">
      <c r="A27" s="308" t="s">
        <v>46</v>
      </c>
      <c r="B27" s="309"/>
      <c r="C27" s="310" t="s">
        <v>47</v>
      </c>
      <c r="D27" s="311"/>
      <c r="E27" s="300"/>
      <c r="F27" s="294"/>
      <c r="G27" s="294"/>
      <c r="H27" s="271" t="s">
        <v>48</v>
      </c>
      <c r="I27" s="271" t="s">
        <v>49</v>
      </c>
    </row>
    <row r="28" spans="1:9" s="271" customFormat="1" ht="12.75" customHeight="1">
      <c r="A28" s="308" t="s">
        <v>50</v>
      </c>
      <c r="B28" s="309"/>
      <c r="C28" s="310" t="s">
        <v>51</v>
      </c>
      <c r="D28" s="311"/>
      <c r="E28" s="300"/>
      <c r="F28" s="294"/>
      <c r="G28" s="294"/>
      <c r="H28" s="271" t="s">
        <v>52</v>
      </c>
      <c r="I28" s="271" t="s">
        <v>53</v>
      </c>
    </row>
    <row r="29" spans="1:9" s="271" customFormat="1" ht="12.75" customHeight="1">
      <c r="A29" s="308" t="s">
        <v>54</v>
      </c>
      <c r="B29" s="309"/>
      <c r="C29" s="310" t="s">
        <v>55</v>
      </c>
      <c r="D29" s="311"/>
      <c r="E29" s="300"/>
      <c r="F29" s="294"/>
      <c r="G29" s="294"/>
      <c r="H29" s="271" t="s">
        <v>56</v>
      </c>
      <c r="I29" s="271" t="s">
        <v>57</v>
      </c>
    </row>
    <row r="30" spans="1:9" s="271" customFormat="1" ht="12.75" customHeight="1">
      <c r="A30" s="308" t="s">
        <v>58</v>
      </c>
      <c r="B30" s="309"/>
      <c r="C30" s="310" t="s">
        <v>59</v>
      </c>
      <c r="D30" s="311"/>
      <c r="E30" s="300"/>
      <c r="F30" s="294"/>
      <c r="G30" s="294"/>
      <c r="H30" s="271" t="s">
        <v>60</v>
      </c>
      <c r="I30" s="271" t="s">
        <v>61</v>
      </c>
    </row>
    <row r="31" spans="1:9" s="271" customFormat="1" ht="12.75" customHeight="1">
      <c r="A31" s="308" t="s">
        <v>62</v>
      </c>
      <c r="B31" s="309"/>
      <c r="C31" s="310" t="s">
        <v>63</v>
      </c>
      <c r="D31" s="311"/>
      <c r="E31" s="300"/>
      <c r="F31" s="294">
        <v>1</v>
      </c>
      <c r="G31" s="294">
        <v>1</v>
      </c>
      <c r="H31" s="271" t="s">
        <v>64</v>
      </c>
      <c r="I31" s="271" t="s">
        <v>65</v>
      </c>
    </row>
    <row r="32" spans="1:9" s="271" customFormat="1" ht="12.75" customHeight="1">
      <c r="A32" s="308" t="s">
        <v>66</v>
      </c>
      <c r="B32" s="309"/>
      <c r="C32" s="310" t="s">
        <v>67</v>
      </c>
      <c r="D32" s="311"/>
      <c r="E32" s="300"/>
      <c r="F32" s="294">
        <v>40969.19</v>
      </c>
      <c r="G32" s="294">
        <v>55214.98</v>
      </c>
      <c r="H32" s="271" t="s">
        <v>68</v>
      </c>
      <c r="I32" s="271" t="s">
        <v>23</v>
      </c>
    </row>
    <row r="33" spans="1:43" s="271" customFormat="1" ht="12.75" customHeight="1">
      <c r="A33" s="308" t="s">
        <v>69</v>
      </c>
      <c r="B33" s="309"/>
      <c r="C33" s="310" t="s">
        <v>70</v>
      </c>
      <c r="D33" s="311"/>
      <c r="E33" s="300"/>
      <c r="F33" s="294"/>
      <c r="G33" s="294"/>
      <c r="H33" s="271" t="s">
        <v>71</v>
      </c>
      <c r="I33" s="271" t="s">
        <v>72</v>
      </c>
    </row>
    <row r="34" spans="1:43" s="271" customFormat="1" ht="12.75" customHeight="1">
      <c r="A34" s="288" t="s">
        <v>73</v>
      </c>
      <c r="B34" s="295"/>
      <c r="C34" s="296" t="s">
        <v>74</v>
      </c>
      <c r="D34" s="299"/>
      <c r="E34" s="290"/>
      <c r="F34" s="294"/>
      <c r="G34" s="312"/>
      <c r="H34" s="271" t="s">
        <v>75</v>
      </c>
      <c r="I34" s="271" t="s">
        <v>76</v>
      </c>
    </row>
    <row r="35" spans="1:43" s="271" customFormat="1" ht="12.75" customHeight="1">
      <c r="A35" s="290" t="s">
        <v>77</v>
      </c>
      <c r="B35" s="313" t="s">
        <v>78</v>
      </c>
      <c r="C35" s="313"/>
      <c r="D35" s="314"/>
      <c r="E35" s="290"/>
      <c r="F35" s="294"/>
      <c r="G35" s="312"/>
      <c r="H35" s="271" t="s">
        <v>79</v>
      </c>
      <c r="I35" s="271" t="s">
        <v>80</v>
      </c>
    </row>
    <row r="36" spans="1:43" s="271" customFormat="1" ht="12.75" customHeight="1">
      <c r="A36" s="315" t="s">
        <v>81</v>
      </c>
      <c r="B36" s="309" t="s">
        <v>82</v>
      </c>
      <c r="C36" s="316"/>
      <c r="D36" s="317"/>
      <c r="E36" s="290"/>
      <c r="F36" s="294"/>
      <c r="G36" s="312"/>
    </row>
    <row r="37" spans="1:43" s="324" customFormat="1" ht="12.75" customHeight="1">
      <c r="A37" s="318" t="s">
        <v>83</v>
      </c>
      <c r="B37" s="319" t="s">
        <v>84</v>
      </c>
      <c r="C37" s="320"/>
      <c r="D37" s="321"/>
      <c r="E37" s="322"/>
      <c r="F37" s="323" t="s">
        <v>23</v>
      </c>
      <c r="G37" s="323" t="s">
        <v>23</v>
      </c>
      <c r="H37" s="324" t="s">
        <v>85</v>
      </c>
      <c r="I37" s="324" t="s">
        <v>23</v>
      </c>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row>
    <row r="38" spans="1:43" s="271" customFormat="1" ht="12.75" customHeight="1">
      <c r="A38" s="284" t="s">
        <v>86</v>
      </c>
      <c r="B38" s="285" t="s">
        <v>87</v>
      </c>
      <c r="C38" s="286"/>
      <c r="D38" s="287"/>
      <c r="E38" s="325"/>
      <c r="F38" s="326" t="s">
        <v>23</v>
      </c>
      <c r="G38" s="326" t="s">
        <v>23</v>
      </c>
      <c r="H38" s="271" t="s">
        <v>86</v>
      </c>
      <c r="I38" s="271" t="s">
        <v>23</v>
      </c>
    </row>
    <row r="39" spans="1:43" s="271" customFormat="1" ht="12.75" customHeight="1">
      <c r="A39" s="282" t="s">
        <v>88</v>
      </c>
      <c r="B39" s="327" t="s">
        <v>89</v>
      </c>
      <c r="C39" s="328"/>
      <c r="D39" s="329"/>
      <c r="E39" s="330"/>
      <c r="F39" s="326">
        <f>SUM(F40,F46,F47,F54,F55)</f>
        <v>259427.09</v>
      </c>
      <c r="G39" s="326">
        <f>SUM(G40,G46,G47,G54,G55)</f>
        <v>278919.26</v>
      </c>
      <c r="H39" s="271">
        <f>SUM(H40,H46,H47,H54,H55)</f>
        <v>0</v>
      </c>
      <c r="I39" s="271" t="s">
        <v>18</v>
      </c>
    </row>
    <row r="40" spans="1:43" s="271" customFormat="1" ht="12.75" customHeight="1">
      <c r="A40" s="331" t="s">
        <v>19</v>
      </c>
      <c r="B40" s="332" t="s">
        <v>90</v>
      </c>
      <c r="C40" s="333"/>
      <c r="D40" s="334"/>
      <c r="E40" s="290">
        <v>3</v>
      </c>
      <c r="F40" s="294">
        <f>SUM(F41:F45)</f>
        <v>5802.86</v>
      </c>
      <c r="G40" s="294">
        <f>SUM(G41:G45)</f>
        <v>14319.24</v>
      </c>
      <c r="H40" s="271">
        <f>SUM(H41:H45)</f>
        <v>0</v>
      </c>
      <c r="I40" s="271" t="s">
        <v>18</v>
      </c>
    </row>
    <row r="41" spans="1:43" s="271" customFormat="1" ht="12.75" customHeight="1">
      <c r="A41" s="335" t="s">
        <v>21</v>
      </c>
      <c r="B41" s="336"/>
      <c r="C41" s="337" t="s">
        <v>91</v>
      </c>
      <c r="D41" s="338"/>
      <c r="E41" s="339"/>
      <c r="F41" s="294" t="s">
        <v>23</v>
      </c>
      <c r="G41" s="294" t="s">
        <v>23</v>
      </c>
      <c r="H41" s="271" t="s">
        <v>92</v>
      </c>
      <c r="I41" s="271" t="s">
        <v>23</v>
      </c>
    </row>
    <row r="42" spans="1:43" s="271" customFormat="1" ht="12.75" customHeight="1">
      <c r="A42" s="335" t="s">
        <v>25</v>
      </c>
      <c r="B42" s="336"/>
      <c r="C42" s="337" t="s">
        <v>93</v>
      </c>
      <c r="D42" s="338"/>
      <c r="E42" s="339"/>
      <c r="F42" s="294">
        <v>5802.86</v>
      </c>
      <c r="G42" s="294">
        <v>14319.24</v>
      </c>
      <c r="H42" s="271" t="s">
        <v>94</v>
      </c>
      <c r="I42" s="271" t="s">
        <v>95</v>
      </c>
    </row>
    <row r="43" spans="1:43" s="271" customFormat="1">
      <c r="A43" s="335" t="s">
        <v>29</v>
      </c>
      <c r="B43" s="336"/>
      <c r="C43" s="337" t="s">
        <v>96</v>
      </c>
      <c r="D43" s="338"/>
      <c r="E43" s="339"/>
      <c r="F43" s="294" t="s">
        <v>23</v>
      </c>
      <c r="G43" s="294" t="s">
        <v>23</v>
      </c>
      <c r="H43" s="271" t="s">
        <v>97</v>
      </c>
      <c r="I43" s="271" t="s">
        <v>23</v>
      </c>
    </row>
    <row r="44" spans="1:43" s="271" customFormat="1">
      <c r="A44" s="335" t="s">
        <v>33</v>
      </c>
      <c r="B44" s="336"/>
      <c r="C44" s="337" t="s">
        <v>98</v>
      </c>
      <c r="D44" s="338"/>
      <c r="E44" s="339"/>
      <c r="F44" s="294"/>
      <c r="G44" s="294"/>
      <c r="H44" s="271" t="s">
        <v>99</v>
      </c>
      <c r="I44" s="271" t="s">
        <v>100</v>
      </c>
    </row>
    <row r="45" spans="1:43" s="271" customFormat="1" ht="12.75" customHeight="1">
      <c r="A45" s="335" t="s">
        <v>37</v>
      </c>
      <c r="B45" s="328"/>
      <c r="C45" s="574" t="s">
        <v>101</v>
      </c>
      <c r="D45" s="575"/>
      <c r="E45" s="339"/>
      <c r="F45" s="294"/>
      <c r="G45" s="294"/>
      <c r="H45" s="271" t="s">
        <v>102</v>
      </c>
      <c r="I45" s="271" t="s">
        <v>103</v>
      </c>
    </row>
    <row r="46" spans="1:43" s="271" customFormat="1" ht="12.75" customHeight="1">
      <c r="A46" s="331" t="s">
        <v>40</v>
      </c>
      <c r="B46" s="340" t="s">
        <v>104</v>
      </c>
      <c r="C46" s="299"/>
      <c r="D46" s="341"/>
      <c r="E46" s="290">
        <v>4</v>
      </c>
      <c r="F46" s="294">
        <v>97.76</v>
      </c>
      <c r="G46" s="294">
        <v>195.53</v>
      </c>
      <c r="H46" s="271" t="s">
        <v>105</v>
      </c>
      <c r="I46" s="271" t="s">
        <v>106</v>
      </c>
    </row>
    <row r="47" spans="1:43" s="271" customFormat="1" ht="12.75" customHeight="1">
      <c r="A47" s="331" t="s">
        <v>77</v>
      </c>
      <c r="B47" s="332" t="s">
        <v>107</v>
      </c>
      <c r="C47" s="333"/>
      <c r="D47" s="334"/>
      <c r="E47" s="290">
        <v>5</v>
      </c>
      <c r="F47" s="294">
        <f>SUM(F48:F53)</f>
        <v>253526.47</v>
      </c>
      <c r="G47" s="294">
        <f>SUM(G48:G53)</f>
        <v>264404.49</v>
      </c>
      <c r="H47" s="271">
        <f>SUM(H48:H53)</f>
        <v>0</v>
      </c>
      <c r="I47" s="271" t="s">
        <v>18</v>
      </c>
    </row>
    <row r="48" spans="1:43" s="271" customFormat="1" ht="12.75" customHeight="1">
      <c r="A48" s="335" t="s">
        <v>108</v>
      </c>
      <c r="B48" s="333"/>
      <c r="C48" s="342" t="s">
        <v>109</v>
      </c>
      <c r="D48" s="343"/>
      <c r="E48" s="314"/>
      <c r="F48" s="294"/>
      <c r="G48" s="294"/>
      <c r="H48" s="271" t="s">
        <v>110</v>
      </c>
      <c r="I48" s="271" t="s">
        <v>111</v>
      </c>
    </row>
    <row r="49" spans="1:9" s="271" customFormat="1" ht="12.75" customHeight="1">
      <c r="A49" s="344" t="s">
        <v>112</v>
      </c>
      <c r="B49" s="336"/>
      <c r="C49" s="337" t="s">
        <v>113</v>
      </c>
      <c r="D49" s="345"/>
      <c r="E49" s="346"/>
      <c r="F49" s="347"/>
      <c r="G49" s="347"/>
      <c r="H49" s="271" t="s">
        <v>114</v>
      </c>
      <c r="I49" s="271" t="s">
        <v>23</v>
      </c>
    </row>
    <row r="50" spans="1:9" s="271" customFormat="1" ht="12.75" customHeight="1">
      <c r="A50" s="335" t="s">
        <v>115</v>
      </c>
      <c r="B50" s="336"/>
      <c r="C50" s="337" t="s">
        <v>116</v>
      </c>
      <c r="D50" s="338"/>
      <c r="E50" s="348"/>
      <c r="F50" s="294"/>
      <c r="G50" s="294"/>
      <c r="H50" s="271" t="s">
        <v>117</v>
      </c>
      <c r="I50" s="271" t="s">
        <v>118</v>
      </c>
    </row>
    <row r="51" spans="1:9" s="271" customFormat="1" ht="12.75" customHeight="1">
      <c r="A51" s="335" t="s">
        <v>119</v>
      </c>
      <c r="B51" s="336"/>
      <c r="C51" s="574" t="s">
        <v>120</v>
      </c>
      <c r="D51" s="575"/>
      <c r="E51" s="348"/>
      <c r="F51" s="294"/>
      <c r="G51" s="294"/>
      <c r="H51" s="271" t="s">
        <v>121</v>
      </c>
      <c r="I51" s="271" t="s">
        <v>122</v>
      </c>
    </row>
    <row r="52" spans="1:9" s="271" customFormat="1" ht="12.75" customHeight="1">
      <c r="A52" s="335" t="s">
        <v>123</v>
      </c>
      <c r="B52" s="336"/>
      <c r="C52" s="337" t="s">
        <v>124</v>
      </c>
      <c r="D52" s="338"/>
      <c r="E52" s="348"/>
      <c r="F52" s="349">
        <v>253526.47</v>
      </c>
      <c r="G52" s="294">
        <v>264404.49</v>
      </c>
      <c r="H52" s="271" t="s">
        <v>125</v>
      </c>
      <c r="I52" s="271" t="s">
        <v>126</v>
      </c>
    </row>
    <row r="53" spans="1:9" s="271" customFormat="1" ht="12.75" customHeight="1">
      <c r="A53" s="335" t="s">
        <v>127</v>
      </c>
      <c r="B53" s="336"/>
      <c r="C53" s="337" t="s">
        <v>128</v>
      </c>
      <c r="D53" s="338"/>
      <c r="E53" s="314"/>
      <c r="F53" s="294"/>
      <c r="G53" s="294"/>
      <c r="H53" s="271" t="s">
        <v>129</v>
      </c>
      <c r="I53" s="271" t="s">
        <v>130</v>
      </c>
    </row>
    <row r="54" spans="1:9" s="271" customFormat="1" ht="12.75" customHeight="1">
      <c r="A54" s="331" t="s">
        <v>81</v>
      </c>
      <c r="B54" s="350" t="s">
        <v>131</v>
      </c>
      <c r="C54" s="350"/>
      <c r="D54" s="351"/>
      <c r="E54" s="352"/>
      <c r="F54" s="294" t="s">
        <v>23</v>
      </c>
      <c r="G54" s="294" t="s">
        <v>23</v>
      </c>
      <c r="H54" s="271" t="s">
        <v>132</v>
      </c>
      <c r="I54" s="271" t="s">
        <v>23</v>
      </c>
    </row>
    <row r="55" spans="1:9" s="271" customFormat="1" ht="12.75" customHeight="1">
      <c r="A55" s="331" t="s">
        <v>83</v>
      </c>
      <c r="B55" s="350" t="s">
        <v>133</v>
      </c>
      <c r="C55" s="350"/>
      <c r="D55" s="351"/>
      <c r="E55" s="290">
        <v>6</v>
      </c>
      <c r="F55" s="294">
        <v>0</v>
      </c>
      <c r="G55" s="294">
        <v>0</v>
      </c>
      <c r="H55" s="271" t="s">
        <v>134</v>
      </c>
      <c r="I55" s="271" t="s">
        <v>135</v>
      </c>
    </row>
    <row r="56" spans="1:9" s="271" customFormat="1" ht="12.75" customHeight="1">
      <c r="A56" s="290"/>
      <c r="B56" s="304" t="s">
        <v>136</v>
      </c>
      <c r="C56" s="305"/>
      <c r="D56" s="306"/>
      <c r="E56" s="314"/>
      <c r="F56" s="294">
        <f>SUM(F18,F38,F39)</f>
        <v>300397.28000000003</v>
      </c>
      <c r="G56" s="294">
        <f>SUM(G18,G38,G39)</f>
        <v>334135.24</v>
      </c>
      <c r="H56" s="271">
        <f>SUM(H18,H38,H39)</f>
        <v>0</v>
      </c>
      <c r="I56" s="271" t="s">
        <v>18</v>
      </c>
    </row>
    <row r="57" spans="1:9" s="271" customFormat="1" ht="12.75" customHeight="1">
      <c r="A57" s="284" t="s">
        <v>137</v>
      </c>
      <c r="B57" s="285" t="s">
        <v>138</v>
      </c>
      <c r="C57" s="285"/>
      <c r="D57" s="330"/>
      <c r="E57" s="330"/>
      <c r="F57" s="326">
        <f>SUM(F58:F61)</f>
        <v>46870.81</v>
      </c>
      <c r="G57" s="326">
        <f>SUM(G58:G61)</f>
        <v>69730.75</v>
      </c>
      <c r="H57" s="271">
        <f>SUM(H58:H61)</f>
        <v>0</v>
      </c>
      <c r="I57" s="271" t="s">
        <v>18</v>
      </c>
    </row>
    <row r="58" spans="1:9" s="271" customFormat="1" ht="12.75" customHeight="1">
      <c r="A58" s="290" t="s">
        <v>19</v>
      </c>
      <c r="B58" s="313" t="s">
        <v>139</v>
      </c>
      <c r="C58" s="313"/>
      <c r="D58" s="314"/>
      <c r="E58" s="314"/>
      <c r="F58" s="294"/>
      <c r="G58" s="294"/>
      <c r="H58" s="271" t="s">
        <v>140</v>
      </c>
      <c r="I58" s="271" t="s">
        <v>141</v>
      </c>
    </row>
    <row r="59" spans="1:9" s="271" customFormat="1" ht="12.75" customHeight="1">
      <c r="A59" s="303" t="s">
        <v>40</v>
      </c>
      <c r="B59" s="304" t="s">
        <v>142</v>
      </c>
      <c r="C59" s="305"/>
      <c r="D59" s="306"/>
      <c r="E59" s="353"/>
      <c r="F59" s="354"/>
      <c r="G59" s="354"/>
      <c r="I59" s="271" t="s">
        <v>23</v>
      </c>
    </row>
    <row r="60" spans="1:9" s="271" customFormat="1" ht="12.75" customHeight="1">
      <c r="A60" s="290" t="s">
        <v>77</v>
      </c>
      <c r="B60" s="576" t="s">
        <v>143</v>
      </c>
      <c r="C60" s="577"/>
      <c r="D60" s="575"/>
      <c r="E60" s="314"/>
      <c r="F60" s="294"/>
      <c r="G60" s="294"/>
      <c r="H60" s="271" t="s">
        <v>144</v>
      </c>
      <c r="I60" s="271" t="s">
        <v>145</v>
      </c>
    </row>
    <row r="61" spans="1:9" s="271" customFormat="1" ht="12.75" customHeight="1">
      <c r="A61" s="290" t="s">
        <v>146</v>
      </c>
      <c r="B61" s="313" t="s">
        <v>147</v>
      </c>
      <c r="C61" s="295"/>
      <c r="D61" s="355"/>
      <c r="E61" s="290">
        <v>7</v>
      </c>
      <c r="F61" s="349">
        <v>46870.81</v>
      </c>
      <c r="G61" s="294">
        <v>69730.75</v>
      </c>
      <c r="H61" s="271" t="s">
        <v>148</v>
      </c>
      <c r="I61" s="271" t="s">
        <v>149</v>
      </c>
    </row>
    <row r="62" spans="1:9" s="271" customFormat="1" ht="12.75" customHeight="1">
      <c r="A62" s="284" t="s">
        <v>150</v>
      </c>
      <c r="B62" s="285" t="s">
        <v>151</v>
      </c>
      <c r="C62" s="286"/>
      <c r="D62" s="287"/>
      <c r="E62" s="330"/>
      <c r="F62" s="326">
        <v>253526.47</v>
      </c>
      <c r="G62" s="326">
        <v>264404.49</v>
      </c>
      <c r="H62" s="271">
        <f>SUM(H63,H67)</f>
        <v>0</v>
      </c>
      <c r="I62" s="271" t="s">
        <v>18</v>
      </c>
    </row>
    <row r="63" spans="1:9" s="271" customFormat="1" ht="12.75" customHeight="1">
      <c r="A63" s="290" t="s">
        <v>19</v>
      </c>
      <c r="B63" s="291" t="s">
        <v>152</v>
      </c>
      <c r="C63" s="356"/>
      <c r="D63" s="357"/>
      <c r="E63" s="314"/>
      <c r="F63" s="294"/>
      <c r="G63" s="358"/>
      <c r="H63" s="271">
        <f>SUM(H64:H66)</f>
        <v>0</v>
      </c>
      <c r="I63" s="271" t="s">
        <v>18</v>
      </c>
    </row>
    <row r="64" spans="1:9" s="271" customFormat="1">
      <c r="A64" s="288" t="s">
        <v>21</v>
      </c>
      <c r="B64" s="359"/>
      <c r="C64" s="296" t="s">
        <v>153</v>
      </c>
      <c r="D64" s="360"/>
      <c r="E64" s="348"/>
      <c r="F64" s="294"/>
      <c r="G64" s="312"/>
      <c r="H64" s="271" t="s">
        <v>154</v>
      </c>
      <c r="I64" s="271" t="s">
        <v>155</v>
      </c>
    </row>
    <row r="65" spans="1:9" s="271" customFormat="1" ht="12.75" customHeight="1">
      <c r="A65" s="288" t="s">
        <v>25</v>
      </c>
      <c r="B65" s="295"/>
      <c r="C65" s="296" t="s">
        <v>156</v>
      </c>
      <c r="D65" s="299"/>
      <c r="E65" s="314"/>
      <c r="F65" s="294"/>
      <c r="G65" s="312"/>
      <c r="H65" s="271" t="s">
        <v>157</v>
      </c>
      <c r="I65" s="271" t="s">
        <v>23</v>
      </c>
    </row>
    <row r="66" spans="1:9" s="271" customFormat="1" ht="12.75" customHeight="1">
      <c r="A66" s="288" t="s">
        <v>158</v>
      </c>
      <c r="B66" s="295"/>
      <c r="C66" s="296" t="s">
        <v>159</v>
      </c>
      <c r="D66" s="299"/>
      <c r="E66" s="352"/>
      <c r="F66" s="294"/>
      <c r="G66" s="358"/>
      <c r="H66" s="271" t="s">
        <v>160</v>
      </c>
      <c r="I66" s="271" t="s">
        <v>161</v>
      </c>
    </row>
    <row r="67" spans="1:9" s="364" customFormat="1" ht="12.75" customHeight="1">
      <c r="A67" s="331" t="s">
        <v>40</v>
      </c>
      <c r="B67" s="361" t="s">
        <v>162</v>
      </c>
      <c r="C67" s="362"/>
      <c r="D67" s="363"/>
      <c r="E67" s="331"/>
      <c r="F67" s="294">
        <f>SUM(F68:F81)</f>
        <v>253526.47</v>
      </c>
      <c r="G67" s="294">
        <f>SUM(G68:G81)</f>
        <v>264404.49</v>
      </c>
      <c r="H67" s="364">
        <f>SUM(H68:H73,H76:H81)</f>
        <v>0</v>
      </c>
      <c r="I67" s="364" t="s">
        <v>18</v>
      </c>
    </row>
    <row r="68" spans="1:9" s="271" customFormat="1" ht="12.75" customHeight="1">
      <c r="A68" s="288" t="s">
        <v>42</v>
      </c>
      <c r="B68" s="295"/>
      <c r="C68" s="296" t="s">
        <v>163</v>
      </c>
      <c r="D68" s="297"/>
      <c r="E68" s="290">
        <v>8</v>
      </c>
      <c r="F68" s="312">
        <v>17248.54</v>
      </c>
      <c r="G68" s="312">
        <v>28961.33</v>
      </c>
      <c r="I68" s="271" t="s">
        <v>23</v>
      </c>
    </row>
    <row r="69" spans="1:9" s="271" customFormat="1" ht="12.75" customHeight="1">
      <c r="A69" s="288" t="s">
        <v>46</v>
      </c>
      <c r="B69" s="359"/>
      <c r="C69" s="296" t="s">
        <v>164</v>
      </c>
      <c r="D69" s="360"/>
      <c r="E69" s="352"/>
      <c r="F69" s="294"/>
      <c r="G69" s="307"/>
      <c r="H69" s="271" t="s">
        <v>165</v>
      </c>
      <c r="I69" s="271" t="s">
        <v>166</v>
      </c>
    </row>
    <row r="70" spans="1:9" s="271" customFormat="1">
      <c r="A70" s="288" t="s">
        <v>50</v>
      </c>
      <c r="B70" s="359"/>
      <c r="C70" s="296" t="s">
        <v>167</v>
      </c>
      <c r="D70" s="360"/>
      <c r="E70" s="352"/>
      <c r="F70" s="294"/>
      <c r="G70" s="312"/>
      <c r="H70" s="271" t="s">
        <v>168</v>
      </c>
      <c r="I70" s="271" t="s">
        <v>169</v>
      </c>
    </row>
    <row r="71" spans="1:9" s="271" customFormat="1">
      <c r="A71" s="365" t="s">
        <v>54</v>
      </c>
      <c r="B71" s="333"/>
      <c r="C71" s="366" t="s">
        <v>170</v>
      </c>
      <c r="D71" s="343"/>
      <c r="E71" s="352"/>
      <c r="F71" s="294"/>
      <c r="G71" s="312"/>
      <c r="H71" s="271" t="s">
        <v>171</v>
      </c>
      <c r="I71" s="271" t="s">
        <v>23</v>
      </c>
    </row>
    <row r="72" spans="1:9" s="271" customFormat="1">
      <c r="A72" s="290" t="s">
        <v>58</v>
      </c>
      <c r="B72" s="302"/>
      <c r="C72" s="302" t="s">
        <v>172</v>
      </c>
      <c r="D72" s="297"/>
      <c r="E72" s="367"/>
      <c r="F72" s="294"/>
      <c r="G72" s="312"/>
      <c r="H72" s="271" t="s">
        <v>173</v>
      </c>
      <c r="I72" s="271" t="s">
        <v>23</v>
      </c>
    </row>
    <row r="73" spans="1:9" s="271" customFormat="1" ht="12.75" customHeight="1">
      <c r="A73" s="368" t="s">
        <v>62</v>
      </c>
      <c r="B73" s="362"/>
      <c r="C73" s="369" t="s">
        <v>174</v>
      </c>
      <c r="D73" s="370"/>
      <c r="E73" s="290"/>
      <c r="F73" s="294"/>
      <c r="G73" s="312"/>
      <c r="H73" s="271">
        <f>SUM(H74:H75)</f>
        <v>0</v>
      </c>
      <c r="I73" s="271" t="s">
        <v>18</v>
      </c>
    </row>
    <row r="74" spans="1:9" s="271" customFormat="1" ht="12.75" customHeight="1">
      <c r="A74" s="335" t="s">
        <v>175</v>
      </c>
      <c r="B74" s="336"/>
      <c r="C74" s="345"/>
      <c r="D74" s="338" t="s">
        <v>176</v>
      </c>
      <c r="E74" s="352"/>
      <c r="F74" s="294"/>
      <c r="G74" s="312"/>
      <c r="H74" s="271" t="s">
        <v>177</v>
      </c>
      <c r="I74" s="271" t="s">
        <v>178</v>
      </c>
    </row>
    <row r="75" spans="1:9" s="271" customFormat="1" ht="12.75" customHeight="1">
      <c r="A75" s="335" t="s">
        <v>179</v>
      </c>
      <c r="B75" s="336"/>
      <c r="C75" s="345"/>
      <c r="D75" s="338" t="s">
        <v>180</v>
      </c>
      <c r="E75" s="300"/>
      <c r="F75" s="294"/>
      <c r="G75" s="312"/>
      <c r="H75" s="271" t="s">
        <v>181</v>
      </c>
      <c r="I75" s="271" t="s">
        <v>182</v>
      </c>
    </row>
    <row r="76" spans="1:9" s="271" customFormat="1" ht="12.75" customHeight="1">
      <c r="A76" s="335" t="s">
        <v>66</v>
      </c>
      <c r="B76" s="371"/>
      <c r="C76" s="372" t="s">
        <v>183</v>
      </c>
      <c r="D76" s="373"/>
      <c r="E76" s="300"/>
      <c r="F76" s="294" t="s">
        <v>23</v>
      </c>
      <c r="G76" s="312"/>
      <c r="H76" s="271" t="s">
        <v>184</v>
      </c>
      <c r="I76" s="271" t="s">
        <v>23</v>
      </c>
    </row>
    <row r="77" spans="1:9" s="271" customFormat="1" ht="12.75" customHeight="1">
      <c r="A77" s="335" t="s">
        <v>69</v>
      </c>
      <c r="B77" s="374"/>
      <c r="C77" s="337" t="s">
        <v>185</v>
      </c>
      <c r="D77" s="375"/>
      <c r="E77" s="352"/>
      <c r="F77" s="294" t="s">
        <v>23</v>
      </c>
      <c r="G77" s="312"/>
      <c r="H77" s="271" t="s">
        <v>186</v>
      </c>
      <c r="I77" s="271" t="s">
        <v>23</v>
      </c>
    </row>
    <row r="78" spans="1:9" s="271" customFormat="1" ht="12.75" customHeight="1">
      <c r="A78" s="335" t="s">
        <v>73</v>
      </c>
      <c r="B78" s="295"/>
      <c r="C78" s="296" t="s">
        <v>187</v>
      </c>
      <c r="D78" s="299"/>
      <c r="E78" s="352">
        <v>9</v>
      </c>
      <c r="F78" s="294">
        <v>1779.4</v>
      </c>
      <c r="G78" s="294">
        <v>3227.88</v>
      </c>
      <c r="H78" s="271" t="s">
        <v>188</v>
      </c>
      <c r="I78" s="271" t="s">
        <v>189</v>
      </c>
    </row>
    <row r="79" spans="1:9" s="271" customFormat="1" ht="12.75" customHeight="1">
      <c r="A79" s="335" t="s">
        <v>190</v>
      </c>
      <c r="B79" s="295"/>
      <c r="C79" s="296" t="s">
        <v>191</v>
      </c>
      <c r="D79" s="299"/>
      <c r="E79" s="352"/>
      <c r="F79" s="294"/>
      <c r="G79" s="294"/>
      <c r="H79" s="271" t="s">
        <v>192</v>
      </c>
      <c r="I79" s="271" t="s">
        <v>193</v>
      </c>
    </row>
    <row r="80" spans="1:9" s="271" customFormat="1" ht="12.75" customHeight="1">
      <c r="A80" s="288" t="s">
        <v>194</v>
      </c>
      <c r="B80" s="336"/>
      <c r="C80" s="337" t="s">
        <v>195</v>
      </c>
      <c r="D80" s="338"/>
      <c r="E80" s="352">
        <v>10</v>
      </c>
      <c r="F80" s="294">
        <v>234498.53</v>
      </c>
      <c r="G80" s="294">
        <v>232215.28</v>
      </c>
      <c r="H80" s="271" t="s">
        <v>196</v>
      </c>
      <c r="I80" s="271" t="s">
        <v>197</v>
      </c>
    </row>
    <row r="81" spans="1:9" s="271" customFormat="1" ht="12.75" customHeight="1">
      <c r="A81" s="288" t="s">
        <v>198</v>
      </c>
      <c r="B81" s="295"/>
      <c r="C81" s="296" t="s">
        <v>199</v>
      </c>
      <c r="D81" s="299"/>
      <c r="E81" s="376"/>
      <c r="F81" s="294"/>
      <c r="G81" s="312"/>
      <c r="H81" s="271" t="s">
        <v>200</v>
      </c>
      <c r="I81" s="271" t="s">
        <v>201</v>
      </c>
    </row>
    <row r="82" spans="1:9" s="271" customFormat="1" ht="12.75" customHeight="1">
      <c r="A82" s="284" t="s">
        <v>202</v>
      </c>
      <c r="B82" s="377" t="s">
        <v>203</v>
      </c>
      <c r="C82" s="378"/>
      <c r="D82" s="379"/>
      <c r="E82" s="380"/>
      <c r="F82" s="326"/>
      <c r="G82" s="312"/>
      <c r="H82" s="271">
        <f>SUM(H83:H84,H87:H88)</f>
        <v>0</v>
      </c>
      <c r="I82" s="271" t="s">
        <v>18</v>
      </c>
    </row>
    <row r="83" spans="1:9" s="271" customFormat="1" ht="12.75" customHeight="1">
      <c r="A83" s="290" t="s">
        <v>19</v>
      </c>
      <c r="B83" s="313" t="s">
        <v>204</v>
      </c>
      <c r="C83" s="295"/>
      <c r="D83" s="355"/>
      <c r="E83" s="376"/>
      <c r="F83" s="294"/>
      <c r="G83" s="312"/>
      <c r="I83" s="271" t="s">
        <v>23</v>
      </c>
    </row>
    <row r="84" spans="1:9" s="271" customFormat="1" ht="12.75" customHeight="1">
      <c r="A84" s="290" t="s">
        <v>40</v>
      </c>
      <c r="B84" s="291" t="s">
        <v>205</v>
      </c>
      <c r="C84" s="356"/>
      <c r="D84" s="357"/>
      <c r="E84" s="314"/>
      <c r="F84" s="294"/>
      <c r="G84" s="294"/>
      <c r="H84" s="271">
        <f>SUM(H85:H86)</f>
        <v>0</v>
      </c>
      <c r="I84" s="271" t="s">
        <v>18</v>
      </c>
    </row>
    <row r="85" spans="1:9" s="271" customFormat="1" ht="12.75" customHeight="1">
      <c r="A85" s="288" t="s">
        <v>42</v>
      </c>
      <c r="B85" s="295"/>
      <c r="C85" s="296" t="s">
        <v>206</v>
      </c>
      <c r="D85" s="299"/>
      <c r="E85" s="314"/>
      <c r="F85" s="294"/>
      <c r="G85" s="294"/>
      <c r="H85" s="271" t="s">
        <v>207</v>
      </c>
      <c r="I85" s="271" t="s">
        <v>23</v>
      </c>
    </row>
    <row r="86" spans="1:9" s="271" customFormat="1" ht="12.75" customHeight="1">
      <c r="A86" s="288" t="s">
        <v>46</v>
      </c>
      <c r="B86" s="295"/>
      <c r="C86" s="296" t="s">
        <v>208</v>
      </c>
      <c r="D86" s="299"/>
      <c r="E86" s="314"/>
      <c r="F86" s="294"/>
      <c r="G86" s="294"/>
      <c r="H86" s="271" t="s">
        <v>209</v>
      </c>
      <c r="I86" s="271" t="s">
        <v>210</v>
      </c>
    </row>
    <row r="87" spans="1:9" s="271" customFormat="1" ht="12.75" customHeight="1">
      <c r="A87" s="331" t="s">
        <v>77</v>
      </c>
      <c r="B87" s="345" t="s">
        <v>211</v>
      </c>
      <c r="C87" s="345"/>
      <c r="D87" s="381"/>
      <c r="E87" s="314"/>
      <c r="F87" s="294"/>
      <c r="G87" s="294"/>
      <c r="H87" s="271" t="s">
        <v>212</v>
      </c>
      <c r="I87" s="271" t="s">
        <v>213</v>
      </c>
    </row>
    <row r="88" spans="1:9" s="271" customFormat="1" ht="12.75" customHeight="1">
      <c r="A88" s="303" t="s">
        <v>81</v>
      </c>
      <c r="B88" s="304" t="s">
        <v>214</v>
      </c>
      <c r="C88" s="305"/>
      <c r="D88" s="306"/>
      <c r="E88" s="314"/>
      <c r="F88" s="294"/>
      <c r="G88" s="294"/>
      <c r="H88" s="271">
        <f>SUM(H89:H90)</f>
        <v>0</v>
      </c>
      <c r="I88" s="271" t="s">
        <v>18</v>
      </c>
    </row>
    <row r="89" spans="1:9" s="271" customFormat="1" ht="12.75" customHeight="1">
      <c r="A89" s="288" t="s">
        <v>215</v>
      </c>
      <c r="B89" s="286"/>
      <c r="C89" s="296" t="s">
        <v>216</v>
      </c>
      <c r="D89" s="382"/>
      <c r="E89" s="339"/>
      <c r="F89" s="294"/>
      <c r="G89" s="294"/>
      <c r="H89" s="271" t="s">
        <v>217</v>
      </c>
      <c r="I89" s="271" t="s">
        <v>218</v>
      </c>
    </row>
    <row r="90" spans="1:9" s="271" customFormat="1" ht="12.75" customHeight="1">
      <c r="A90" s="288" t="s">
        <v>219</v>
      </c>
      <c r="B90" s="286"/>
      <c r="C90" s="296" t="s">
        <v>220</v>
      </c>
      <c r="D90" s="382"/>
      <c r="E90" s="339"/>
      <c r="F90" s="294"/>
      <c r="G90" s="294"/>
      <c r="H90" s="271" t="s">
        <v>221</v>
      </c>
      <c r="I90" s="271" t="s">
        <v>222</v>
      </c>
    </row>
    <row r="91" spans="1:9" s="271" customFormat="1" ht="12.75" customHeight="1">
      <c r="A91" s="284" t="s">
        <v>223</v>
      </c>
      <c r="B91" s="377" t="s">
        <v>224</v>
      </c>
      <c r="C91" s="379"/>
      <c r="D91" s="379"/>
      <c r="E91" s="325"/>
      <c r="F91" s="326" t="s">
        <v>23</v>
      </c>
      <c r="G91" s="326" t="s">
        <v>23</v>
      </c>
      <c r="I91" s="271" t="s">
        <v>23</v>
      </c>
    </row>
    <row r="92" spans="1:9" s="271" customFormat="1" ht="23.25" customHeight="1">
      <c r="A92" s="284"/>
      <c r="B92" s="578" t="s">
        <v>225</v>
      </c>
      <c r="C92" s="579"/>
      <c r="D92" s="580"/>
      <c r="E92" s="314"/>
      <c r="F92" s="349">
        <f>SUM(F57,F62,F82)</f>
        <v>300397.28000000003</v>
      </c>
      <c r="G92" s="294">
        <f>SUM(G57,G62,G82)</f>
        <v>334135.24</v>
      </c>
      <c r="H92" s="271">
        <f>SUM(H57,H62,H82)</f>
        <v>0</v>
      </c>
      <c r="I92" s="271" t="s">
        <v>18</v>
      </c>
    </row>
    <row r="93" spans="1:9" s="271" customFormat="1">
      <c r="A93" s="279"/>
      <c r="B93" s="383"/>
      <c r="C93" s="383"/>
      <c r="D93" s="383"/>
      <c r="E93" s="383"/>
    </row>
    <row r="94" spans="1:9" s="271" customFormat="1" ht="12.75" customHeight="1">
      <c r="A94" s="581" t="s">
        <v>226</v>
      </c>
      <c r="B94" s="581"/>
      <c r="C94" s="581"/>
      <c r="D94" s="581"/>
      <c r="E94" s="581"/>
      <c r="F94" s="582" t="s">
        <v>227</v>
      </c>
      <c r="G94" s="582"/>
    </row>
    <row r="95" spans="1:9" s="271" customFormat="1">
      <c r="A95" s="583" t="s">
        <v>228</v>
      </c>
      <c r="B95" s="583"/>
      <c r="C95" s="583"/>
      <c r="D95" s="583"/>
      <c r="E95" s="583"/>
      <c r="F95" s="584" t="s">
        <v>229</v>
      </c>
      <c r="G95" s="584"/>
    </row>
    <row r="96" spans="1:9" s="271" customFormat="1" ht="14.4">
      <c r="A96" s="572"/>
      <c r="B96" s="585"/>
      <c r="C96" s="585"/>
      <c r="D96" s="585"/>
      <c r="E96" s="281"/>
      <c r="F96" s="281"/>
      <c r="G96" s="281"/>
    </row>
    <row r="97" spans="1:7" s="271" customFormat="1" ht="13.8">
      <c r="A97" s="586" t="s">
        <v>230</v>
      </c>
      <c r="B97" s="586"/>
      <c r="C97" s="586"/>
      <c r="D97" s="586"/>
      <c r="E97" s="586"/>
      <c r="F97" s="587" t="s">
        <v>231</v>
      </c>
      <c r="G97" s="587"/>
    </row>
    <row r="98" spans="1:7" s="271" customFormat="1" ht="12.75" customHeight="1">
      <c r="A98" s="572" t="s">
        <v>232</v>
      </c>
      <c r="B98" s="572"/>
      <c r="C98" s="572"/>
      <c r="D98" s="572"/>
      <c r="E98" s="572"/>
      <c r="F98" s="573" t="s">
        <v>229</v>
      </c>
      <c r="G98" s="573"/>
    </row>
    <row r="99" spans="1:7" s="271" customFormat="1"/>
    <row r="100" spans="1:7" s="271" customFormat="1"/>
    <row r="101" spans="1:7" s="271" customFormat="1"/>
    <row r="102" spans="1:7" s="271" customFormat="1"/>
    <row r="103" spans="1:7" s="271" customFormat="1"/>
    <row r="104" spans="1:7" s="271" customFormat="1"/>
    <row r="105" spans="1:7" s="271" customFormat="1"/>
    <row r="106" spans="1:7" s="271" customFormat="1"/>
    <row r="107" spans="1:7" s="271" customFormat="1"/>
    <row r="108" spans="1:7" s="271" customFormat="1"/>
    <row r="109" spans="1:7" s="271" customFormat="1"/>
    <row r="110" spans="1:7" s="271" customFormat="1"/>
    <row r="111" spans="1:7" s="271" customFormat="1"/>
    <row r="112" spans="1:7" s="271" customFormat="1"/>
    <row r="113" s="271" customFormat="1"/>
    <row r="114" s="271" customFormat="1"/>
    <row r="115" s="271" customFormat="1"/>
    <row r="116" s="271" customFormat="1"/>
    <row r="117" s="271" customFormat="1"/>
    <row r="118" s="271" customFormat="1"/>
    <row r="119" s="271" customFormat="1"/>
  </sheetData>
  <mergeCells count="24">
    <mergeCell ref="A98:E98"/>
    <mergeCell ref="F98:G98"/>
    <mergeCell ref="C45:D45"/>
    <mergeCell ref="C51:D51"/>
    <mergeCell ref="B60:D60"/>
    <mergeCell ref="B92:D92"/>
    <mergeCell ref="A94:E94"/>
    <mergeCell ref="F94:G94"/>
    <mergeCell ref="A95:E95"/>
    <mergeCell ref="F95:G95"/>
    <mergeCell ref="A96:D96"/>
    <mergeCell ref="A97:E97"/>
    <mergeCell ref="F97:G97"/>
    <mergeCell ref="B17:D17"/>
    <mergeCell ref="A4:G4"/>
    <mergeCell ref="A5:G5"/>
    <mergeCell ref="A6:G7"/>
    <mergeCell ref="A8:G8"/>
    <mergeCell ref="A9:G9"/>
    <mergeCell ref="A10:G10"/>
    <mergeCell ref="A12:G12"/>
    <mergeCell ref="A14:G14"/>
    <mergeCell ref="A15:G15"/>
    <mergeCell ref="D16:G16"/>
  </mergeCells>
  <pageMargins left="0.51181102362204722" right="0.31496062992125984" top="0.19685039370078741" bottom="0.15748031496062992"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6">
    <pageSetUpPr fitToPage="1"/>
  </sheetPr>
  <dimension ref="A1:J38"/>
  <sheetViews>
    <sheetView view="pageBreakPreview" zoomScaleNormal="100" workbookViewId="0">
      <selection activeCell="G25" sqref="G25"/>
    </sheetView>
  </sheetViews>
  <sheetFormatPr defaultColWidth="9.109375" defaultRowHeight="13.2"/>
  <cols>
    <col min="1" max="1" width="6.44140625" style="36" bestFit="1" customWidth="1"/>
    <col min="2" max="2" width="37" style="36" customWidth="1"/>
    <col min="3" max="3" width="13.44140625" style="36" customWidth="1"/>
    <col min="4" max="4" width="12.88671875" style="36" customWidth="1"/>
    <col min="5" max="5" width="15.33203125" style="36" customWidth="1"/>
    <col min="6" max="6" width="15.44140625" style="36" customWidth="1"/>
    <col min="7" max="7" width="9.109375" style="36"/>
    <col min="8" max="8" width="12.109375" style="36" bestFit="1" customWidth="1"/>
    <col min="9" max="9" width="11.44140625" style="36" customWidth="1"/>
    <col min="10" max="10" width="12.33203125" style="36" customWidth="1"/>
    <col min="11" max="16384" width="9.109375" style="36"/>
  </cols>
  <sheetData>
    <row r="1" spans="1:10">
      <c r="A1" s="34"/>
      <c r="B1" s="34"/>
      <c r="C1" s="34"/>
      <c r="D1" s="34"/>
      <c r="E1" s="34"/>
      <c r="F1" s="34"/>
      <c r="G1" s="34"/>
      <c r="H1" s="35"/>
      <c r="I1" s="149" t="s">
        <v>707</v>
      </c>
      <c r="J1" s="34"/>
    </row>
    <row r="2" spans="1:10">
      <c r="A2" s="34"/>
      <c r="B2" s="34"/>
      <c r="C2" s="34"/>
      <c r="D2" s="34"/>
      <c r="E2" s="34"/>
      <c r="F2" s="34"/>
      <c r="G2" s="34"/>
      <c r="H2" s="33" t="s">
        <v>708</v>
      </c>
      <c r="I2" s="34"/>
      <c r="J2" s="34"/>
    </row>
    <row r="3" spans="1:10">
      <c r="A3" s="34"/>
      <c r="B3" s="34"/>
      <c r="C3" s="34"/>
      <c r="D3" s="34"/>
      <c r="E3" s="34"/>
      <c r="F3" s="34"/>
      <c r="G3" s="34"/>
      <c r="H3" s="33" t="s">
        <v>709</v>
      </c>
      <c r="I3" s="34"/>
      <c r="J3" s="34"/>
    </row>
    <row r="4" spans="1:10" ht="8.25" customHeight="1">
      <c r="A4" s="34"/>
      <c r="B4" s="34"/>
      <c r="C4" s="34"/>
      <c r="D4" s="34"/>
      <c r="E4" s="34"/>
      <c r="F4" s="34"/>
      <c r="G4" s="34"/>
      <c r="H4" s="34"/>
      <c r="I4" s="34"/>
      <c r="J4" s="34"/>
    </row>
    <row r="5" spans="1:10" ht="17.25" customHeight="1">
      <c r="A5" s="712" t="s">
        <v>710</v>
      </c>
      <c r="B5" s="784"/>
      <c r="C5" s="784"/>
      <c r="D5" s="784"/>
      <c r="E5" s="784"/>
      <c r="F5" s="784"/>
      <c r="G5" s="784"/>
      <c r="H5" s="784"/>
      <c r="I5" s="784"/>
      <c r="J5" s="784"/>
    </row>
    <row r="6" spans="1:10">
      <c r="A6" s="34"/>
      <c r="B6" s="34"/>
      <c r="C6" s="34"/>
      <c r="D6" s="34"/>
      <c r="E6" s="34"/>
      <c r="F6" s="34"/>
      <c r="G6" s="34"/>
      <c r="H6" s="34"/>
      <c r="I6" s="34"/>
      <c r="J6" s="34"/>
    </row>
    <row r="7" spans="1:10" ht="15.6">
      <c r="A7" s="782" t="s">
        <v>711</v>
      </c>
      <c r="B7" s="783"/>
      <c r="C7" s="783"/>
      <c r="D7" s="783"/>
      <c r="E7" s="783"/>
      <c r="F7" s="783"/>
      <c r="G7" s="783"/>
      <c r="H7" s="783"/>
      <c r="I7" s="783"/>
      <c r="J7" s="783"/>
    </row>
    <row r="8" spans="1:10">
      <c r="A8" s="34"/>
      <c r="B8" s="34"/>
      <c r="C8" s="34"/>
      <c r="D8" s="34"/>
      <c r="E8" s="34"/>
      <c r="F8" s="34"/>
      <c r="G8" s="34"/>
      <c r="H8" s="34"/>
      <c r="I8" s="34"/>
      <c r="J8" s="34"/>
    </row>
    <row r="9" spans="1:10" ht="47.25" customHeight="1">
      <c r="A9" s="785" t="s">
        <v>11</v>
      </c>
      <c r="B9" s="780" t="s">
        <v>12</v>
      </c>
      <c r="C9" s="780" t="s">
        <v>91</v>
      </c>
      <c r="D9" s="780" t="s">
        <v>93</v>
      </c>
      <c r="E9" s="780" t="s">
        <v>96</v>
      </c>
      <c r="F9" s="780"/>
      <c r="G9" s="780" t="s">
        <v>712</v>
      </c>
      <c r="H9" s="780"/>
      <c r="I9" s="780" t="s">
        <v>101</v>
      </c>
      <c r="J9" s="780" t="s">
        <v>383</v>
      </c>
    </row>
    <row r="10" spans="1:10" ht="24">
      <c r="A10" s="786"/>
      <c r="B10" s="780"/>
      <c r="C10" s="780"/>
      <c r="D10" s="780"/>
      <c r="E10" s="38" t="s">
        <v>713</v>
      </c>
      <c r="F10" s="38" t="s">
        <v>714</v>
      </c>
      <c r="G10" s="38" t="s">
        <v>715</v>
      </c>
      <c r="H10" s="38" t="s">
        <v>716</v>
      </c>
      <c r="I10" s="780"/>
      <c r="J10" s="780"/>
    </row>
    <row r="11" spans="1:10">
      <c r="A11" s="39">
        <v>1</v>
      </c>
      <c r="B11" s="40">
        <v>2</v>
      </c>
      <c r="C11" s="40">
        <v>3</v>
      </c>
      <c r="D11" s="40">
        <v>4</v>
      </c>
      <c r="E11" s="40">
        <v>5</v>
      </c>
      <c r="F11" s="40">
        <v>6</v>
      </c>
      <c r="G11" s="40">
        <v>7</v>
      </c>
      <c r="H11" s="39">
        <v>8</v>
      </c>
      <c r="I11" s="40">
        <v>9</v>
      </c>
      <c r="J11" s="40">
        <v>10</v>
      </c>
    </row>
    <row r="12" spans="1:10" ht="23.4">
      <c r="A12" s="37" t="s">
        <v>387</v>
      </c>
      <c r="B12" s="41" t="s">
        <v>717</v>
      </c>
      <c r="C12" s="42"/>
      <c r="D12" s="221">
        <v>14319.24</v>
      </c>
      <c r="E12" s="42"/>
      <c r="F12" s="42"/>
      <c r="G12" s="42"/>
      <c r="H12" s="42"/>
      <c r="I12" s="42"/>
      <c r="J12" s="150">
        <f>D12+E12+F12+G12+H12+I12</f>
        <v>14319.24</v>
      </c>
    </row>
    <row r="13" spans="1:10">
      <c r="A13" s="38" t="s">
        <v>389</v>
      </c>
      <c r="B13" s="43" t="s">
        <v>718</v>
      </c>
      <c r="C13" s="42"/>
      <c r="D13" s="151">
        <f>D14+D15</f>
        <v>14288.8</v>
      </c>
      <c r="E13" s="42"/>
      <c r="F13" s="42"/>
      <c r="G13" s="42"/>
      <c r="H13" s="42"/>
      <c r="I13" s="42"/>
      <c r="J13" s="152">
        <f>D13+E13+F13+G13+H13+I13</f>
        <v>14288.8</v>
      </c>
    </row>
    <row r="14" spans="1:10">
      <c r="A14" s="38" t="s">
        <v>518</v>
      </c>
      <c r="B14" s="44" t="s">
        <v>719</v>
      </c>
      <c r="C14" s="42"/>
      <c r="D14" s="151">
        <v>4270</v>
      </c>
      <c r="E14" s="42"/>
      <c r="F14" s="42"/>
      <c r="G14" s="42"/>
      <c r="H14" s="42"/>
      <c r="I14" s="42"/>
      <c r="J14" s="152">
        <f t="shared" ref="J14:J35" si="0">D14+E14+F14+G14+H14+I14</f>
        <v>4270</v>
      </c>
    </row>
    <row r="15" spans="1:10">
      <c r="A15" s="38" t="s">
        <v>520</v>
      </c>
      <c r="B15" s="44" t="s">
        <v>720</v>
      </c>
      <c r="C15" s="42"/>
      <c r="D15" s="153">
        <v>10018.799999999999</v>
      </c>
      <c r="E15" s="42"/>
      <c r="F15" s="42"/>
      <c r="G15" s="42"/>
      <c r="H15" s="42"/>
      <c r="I15" s="42"/>
      <c r="J15" s="152">
        <f t="shared" si="0"/>
        <v>10018.799999999999</v>
      </c>
    </row>
    <row r="16" spans="1:10" ht="24">
      <c r="A16" s="38" t="s">
        <v>392</v>
      </c>
      <c r="B16" s="43" t="s">
        <v>721</v>
      </c>
      <c r="C16" s="42"/>
      <c r="D16" s="151">
        <f>(D19+D20)</f>
        <v>22805.18</v>
      </c>
      <c r="E16" s="42"/>
      <c r="F16" s="42"/>
      <c r="G16" s="42"/>
      <c r="H16" s="42"/>
      <c r="I16" s="184"/>
      <c r="J16" s="151">
        <f t="shared" si="0"/>
        <v>22805.18</v>
      </c>
    </row>
    <row r="17" spans="1:10">
      <c r="A17" s="38" t="s">
        <v>527</v>
      </c>
      <c r="B17" s="44" t="s">
        <v>722</v>
      </c>
      <c r="C17" s="45"/>
      <c r="D17" s="150"/>
      <c r="E17" s="45"/>
      <c r="F17" s="45"/>
      <c r="G17" s="45"/>
      <c r="H17" s="45"/>
      <c r="I17" s="42"/>
      <c r="J17" s="152">
        <f t="shared" si="0"/>
        <v>0</v>
      </c>
    </row>
    <row r="18" spans="1:10">
      <c r="A18" s="38" t="s">
        <v>529</v>
      </c>
      <c r="B18" s="44" t="s">
        <v>723</v>
      </c>
      <c r="C18" s="45"/>
      <c r="D18" s="150"/>
      <c r="E18" s="45"/>
      <c r="F18" s="45"/>
      <c r="G18" s="45"/>
      <c r="H18" s="45"/>
      <c r="I18" s="45"/>
      <c r="J18" s="152">
        <f t="shared" si="0"/>
        <v>0</v>
      </c>
    </row>
    <row r="19" spans="1:10">
      <c r="A19" s="38" t="s">
        <v>531</v>
      </c>
      <c r="B19" s="44" t="s">
        <v>724</v>
      </c>
      <c r="C19" s="45"/>
      <c r="D19" s="153">
        <v>22805.18</v>
      </c>
      <c r="E19" s="45"/>
      <c r="F19" s="45"/>
      <c r="G19" s="45"/>
      <c r="H19" s="42"/>
      <c r="I19" s="45"/>
      <c r="J19" s="152">
        <f>D19+E19+F19+G19+H19+I19</f>
        <v>22805.18</v>
      </c>
    </row>
    <row r="20" spans="1:10">
      <c r="A20" s="38" t="s">
        <v>725</v>
      </c>
      <c r="B20" s="44" t="s">
        <v>726</v>
      </c>
      <c r="C20" s="45"/>
      <c r="D20" s="184"/>
      <c r="E20" s="45"/>
      <c r="F20" s="45"/>
      <c r="G20" s="45"/>
      <c r="H20" s="45"/>
      <c r="I20" s="45"/>
      <c r="J20" s="152">
        <f t="shared" si="0"/>
        <v>0</v>
      </c>
    </row>
    <row r="21" spans="1:10">
      <c r="A21" s="38" t="s">
        <v>394</v>
      </c>
      <c r="B21" s="43" t="s">
        <v>533</v>
      </c>
      <c r="C21" s="46"/>
      <c r="D21" s="154"/>
      <c r="E21" s="155"/>
      <c r="F21" s="155"/>
      <c r="G21" s="155"/>
      <c r="H21" s="154"/>
      <c r="I21" s="155"/>
      <c r="J21" s="152">
        <f t="shared" si="0"/>
        <v>0</v>
      </c>
    </row>
    <row r="22" spans="1:10" ht="24" customHeight="1">
      <c r="A22" s="37" t="s">
        <v>396</v>
      </c>
      <c r="B22" s="47" t="s">
        <v>727</v>
      </c>
      <c r="C22" s="48"/>
      <c r="D22" s="219">
        <f>D12+D13-D16</f>
        <v>5802.8600000000006</v>
      </c>
      <c r="E22" s="220"/>
      <c r="F22" s="220"/>
      <c r="G22" s="220"/>
      <c r="H22" s="220"/>
      <c r="I22" s="220"/>
      <c r="J22" s="150">
        <f t="shared" si="0"/>
        <v>5802.8600000000006</v>
      </c>
    </row>
    <row r="23" spans="1:10">
      <c r="A23" s="38" t="s">
        <v>398</v>
      </c>
      <c r="B23" s="49" t="s">
        <v>728</v>
      </c>
      <c r="C23" s="46"/>
      <c r="D23" s="46"/>
      <c r="E23" s="46"/>
      <c r="F23" s="46"/>
      <c r="G23" s="46"/>
      <c r="H23" s="46"/>
      <c r="I23" s="46"/>
      <c r="J23" s="152">
        <f t="shared" si="0"/>
        <v>0</v>
      </c>
    </row>
    <row r="24" spans="1:10" ht="24">
      <c r="A24" s="38" t="s">
        <v>400</v>
      </c>
      <c r="B24" s="49" t="s">
        <v>729</v>
      </c>
      <c r="C24" s="46"/>
      <c r="D24" s="46"/>
      <c r="E24" s="46"/>
      <c r="F24" s="46"/>
      <c r="G24" s="46"/>
      <c r="H24" s="156"/>
      <c r="I24" s="46"/>
      <c r="J24" s="152">
        <f t="shared" si="0"/>
        <v>0</v>
      </c>
    </row>
    <row r="25" spans="1:10">
      <c r="A25" s="38" t="s">
        <v>402</v>
      </c>
      <c r="B25" s="50" t="s">
        <v>730</v>
      </c>
      <c r="C25" s="46"/>
      <c r="D25" s="46"/>
      <c r="E25" s="46"/>
      <c r="F25" s="46"/>
      <c r="G25" s="46"/>
      <c r="H25" s="46"/>
      <c r="I25" s="46"/>
      <c r="J25" s="152">
        <f t="shared" si="0"/>
        <v>0</v>
      </c>
    </row>
    <row r="26" spans="1:10" ht="24">
      <c r="A26" s="38" t="s">
        <v>404</v>
      </c>
      <c r="B26" s="50" t="s">
        <v>731</v>
      </c>
      <c r="C26" s="46"/>
      <c r="D26" s="46"/>
      <c r="E26" s="46"/>
      <c r="F26" s="46"/>
      <c r="G26" s="46"/>
      <c r="H26" s="46"/>
      <c r="I26" s="46"/>
      <c r="J26" s="152">
        <f t="shared" si="0"/>
        <v>0</v>
      </c>
    </row>
    <row r="27" spans="1:10" ht="36">
      <c r="A27" s="38" t="s">
        <v>406</v>
      </c>
      <c r="B27" s="50" t="s">
        <v>732</v>
      </c>
      <c r="C27" s="46"/>
      <c r="D27" s="46"/>
      <c r="E27" s="46"/>
      <c r="F27" s="46"/>
      <c r="G27" s="46"/>
      <c r="H27" s="46"/>
      <c r="I27" s="155"/>
      <c r="J27" s="152">
        <f t="shared" si="0"/>
        <v>0</v>
      </c>
    </row>
    <row r="28" spans="1:10">
      <c r="A28" s="38" t="s">
        <v>543</v>
      </c>
      <c r="B28" s="51" t="s">
        <v>722</v>
      </c>
      <c r="C28" s="46"/>
      <c r="D28" s="46"/>
      <c r="E28" s="46"/>
      <c r="F28" s="46"/>
      <c r="G28" s="46"/>
      <c r="H28" s="46"/>
      <c r="I28" s="155"/>
      <c r="J28" s="152">
        <f t="shared" si="0"/>
        <v>0</v>
      </c>
    </row>
    <row r="29" spans="1:10">
      <c r="A29" s="38" t="s">
        <v>544</v>
      </c>
      <c r="B29" s="51" t="s">
        <v>723</v>
      </c>
      <c r="C29" s="46"/>
      <c r="D29" s="46"/>
      <c r="E29" s="46"/>
      <c r="F29" s="46"/>
      <c r="G29" s="46"/>
      <c r="H29" s="46"/>
      <c r="I29" s="46"/>
      <c r="J29" s="152">
        <f t="shared" si="0"/>
        <v>0</v>
      </c>
    </row>
    <row r="30" spans="1:10">
      <c r="A30" s="38" t="s">
        <v>545</v>
      </c>
      <c r="B30" s="51" t="s">
        <v>724</v>
      </c>
      <c r="C30" s="46"/>
      <c r="D30" s="46"/>
      <c r="E30" s="46"/>
      <c r="F30" s="46"/>
      <c r="G30" s="46"/>
      <c r="H30" s="46"/>
      <c r="I30" s="46"/>
      <c r="J30" s="152">
        <f t="shared" si="0"/>
        <v>0</v>
      </c>
    </row>
    <row r="31" spans="1:10">
      <c r="A31" s="38" t="s">
        <v>733</v>
      </c>
      <c r="B31" s="51" t="s">
        <v>726</v>
      </c>
      <c r="C31" s="46"/>
      <c r="D31" s="46"/>
      <c r="E31" s="46"/>
      <c r="F31" s="46"/>
      <c r="G31" s="46"/>
      <c r="H31" s="46"/>
      <c r="I31" s="46"/>
      <c r="J31" s="152">
        <f t="shared" si="0"/>
        <v>0</v>
      </c>
    </row>
    <row r="32" spans="1:10">
      <c r="A32" s="38" t="s">
        <v>407</v>
      </c>
      <c r="B32" s="50" t="s">
        <v>734</v>
      </c>
      <c r="C32" s="46"/>
      <c r="D32" s="46"/>
      <c r="E32" s="46"/>
      <c r="F32" s="46"/>
      <c r="G32" s="46"/>
      <c r="H32" s="46"/>
      <c r="I32" s="155"/>
      <c r="J32" s="152">
        <f t="shared" si="0"/>
        <v>0</v>
      </c>
    </row>
    <row r="33" spans="1:10" ht="27.75" customHeight="1">
      <c r="A33" s="37" t="s">
        <v>408</v>
      </c>
      <c r="B33" s="52" t="s">
        <v>735</v>
      </c>
      <c r="C33" s="46"/>
      <c r="D33" s="46"/>
      <c r="E33" s="46"/>
      <c r="F33" s="46"/>
      <c r="G33" s="46"/>
      <c r="H33" s="46"/>
      <c r="I33" s="46"/>
      <c r="J33" s="152">
        <f t="shared" si="0"/>
        <v>0</v>
      </c>
    </row>
    <row r="34" spans="1:10" ht="22.8">
      <c r="A34" s="37" t="s">
        <v>410</v>
      </c>
      <c r="B34" s="52" t="s">
        <v>736</v>
      </c>
      <c r="C34" s="46"/>
      <c r="D34" s="221">
        <v>5802.86</v>
      </c>
      <c r="E34" s="220"/>
      <c r="F34" s="220"/>
      <c r="G34" s="220"/>
      <c r="H34" s="220"/>
      <c r="I34" s="220"/>
      <c r="J34" s="150">
        <f>D34+E34+F34+G34+H34+I34</f>
        <v>5802.86</v>
      </c>
    </row>
    <row r="35" spans="1:10" ht="22.8">
      <c r="A35" s="37" t="s">
        <v>411</v>
      </c>
      <c r="B35" s="52" t="s">
        <v>737</v>
      </c>
      <c r="C35" s="46"/>
      <c r="D35" s="221">
        <v>14319.24</v>
      </c>
      <c r="E35" s="220"/>
      <c r="F35" s="220"/>
      <c r="G35" s="220"/>
      <c r="H35" s="220"/>
      <c r="I35" s="220"/>
      <c r="J35" s="150">
        <f t="shared" si="0"/>
        <v>14319.24</v>
      </c>
    </row>
    <row r="36" spans="1:10" ht="15" customHeight="1">
      <c r="A36" s="34"/>
      <c r="B36" s="34"/>
      <c r="C36" s="34"/>
      <c r="D36" s="34"/>
      <c r="E36" s="53" t="s">
        <v>738</v>
      </c>
      <c r="F36" s="34"/>
      <c r="G36" s="34"/>
      <c r="H36" s="34"/>
      <c r="I36" s="34"/>
      <c r="J36" s="34"/>
    </row>
    <row r="37" spans="1:10" ht="12.75" customHeight="1">
      <c r="A37" s="781" t="s">
        <v>739</v>
      </c>
      <c r="B37" s="781"/>
      <c r="C37" s="781"/>
      <c r="D37" s="781"/>
      <c r="E37" s="781"/>
      <c r="F37" s="781"/>
      <c r="G37" s="781"/>
      <c r="H37" s="34"/>
      <c r="I37" s="34"/>
      <c r="J37" s="34"/>
    </row>
    <row r="38" spans="1:10">
      <c r="A38" s="34"/>
      <c r="B38" s="34"/>
      <c r="C38" s="34"/>
      <c r="D38" s="34"/>
      <c r="E38" s="34"/>
      <c r="F38" s="34"/>
      <c r="G38" s="34"/>
      <c r="H38" s="34"/>
      <c r="I38" s="34"/>
      <c r="J38" s="34"/>
    </row>
  </sheetData>
  <mergeCells count="11">
    <mergeCell ref="J9:J10"/>
    <mergeCell ref="A37:G37"/>
    <mergeCell ref="A7:J7"/>
    <mergeCell ref="A5:J5"/>
    <mergeCell ref="A9:A10"/>
    <mergeCell ref="B9:B10"/>
    <mergeCell ref="C9:C10"/>
    <mergeCell ref="D9:D10"/>
    <mergeCell ref="E9:F9"/>
    <mergeCell ref="G9:H9"/>
    <mergeCell ref="I9:I10"/>
  </mergeCells>
  <phoneticPr fontId="8" type="noConversion"/>
  <pageMargins left="0.74803149606299213" right="0.74803149606299213" top="0.39370078740157483" bottom="0.39370078740157483" header="0.51181102362204722" footer="0.51181102362204722"/>
  <pageSetup paperSize="9" scale="8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14"/>
  <dimension ref="A1:M27"/>
  <sheetViews>
    <sheetView showGridLines="0" view="pageBreakPreview" topLeftCell="A13" zoomScale="80" zoomScaleNormal="80" workbookViewId="0">
      <selection activeCell="L23" sqref="L23"/>
    </sheetView>
  </sheetViews>
  <sheetFormatPr defaultColWidth="9.109375" defaultRowHeight="13.8"/>
  <cols>
    <col min="1" max="1" width="6" style="115" customWidth="1"/>
    <col min="2" max="2" width="32.88671875" style="108" customWidth="1"/>
    <col min="3" max="4" width="15.6640625" style="108" customWidth="1"/>
    <col min="5" max="5" width="16.33203125" style="108" customWidth="1"/>
    <col min="6" max="10" width="15.6640625" style="108" customWidth="1"/>
    <col min="11" max="11" width="13.109375" style="108" customWidth="1"/>
    <col min="12" max="13" width="15.6640625" style="108" customWidth="1"/>
    <col min="14" max="16384" width="9.109375" style="108"/>
  </cols>
  <sheetData>
    <row r="1" spans="1:13">
      <c r="I1" s="116"/>
      <c r="J1" s="116"/>
      <c r="K1" s="116" t="s">
        <v>740</v>
      </c>
    </row>
    <row r="2" spans="1:13">
      <c r="I2" s="108" t="s">
        <v>741</v>
      </c>
    </row>
    <row r="3" spans="1:13">
      <c r="I3" s="108" t="s">
        <v>742</v>
      </c>
    </row>
    <row r="5" spans="1:13">
      <c r="A5" s="790" t="s">
        <v>743</v>
      </c>
      <c r="B5" s="791"/>
      <c r="C5" s="791"/>
      <c r="D5" s="791"/>
      <c r="E5" s="791"/>
      <c r="F5" s="791"/>
      <c r="G5" s="791"/>
      <c r="H5" s="791"/>
      <c r="I5" s="791"/>
      <c r="J5" s="791"/>
      <c r="K5" s="791"/>
      <c r="L5" s="791"/>
      <c r="M5" s="791"/>
    </row>
    <row r="6" spans="1:13">
      <c r="A6" s="790" t="s">
        <v>744</v>
      </c>
      <c r="B6" s="791"/>
      <c r="C6" s="791"/>
      <c r="D6" s="791"/>
      <c r="E6" s="791"/>
      <c r="F6" s="791"/>
      <c r="G6" s="791"/>
      <c r="H6" s="791"/>
      <c r="I6" s="791"/>
      <c r="J6" s="791"/>
      <c r="K6" s="791"/>
      <c r="L6" s="791"/>
      <c r="M6" s="791"/>
    </row>
    <row r="8" spans="1:13">
      <c r="A8" s="790" t="s">
        <v>745</v>
      </c>
      <c r="B8" s="791"/>
      <c r="C8" s="791"/>
      <c r="D8" s="791"/>
      <c r="E8" s="791"/>
      <c r="F8" s="791"/>
      <c r="G8" s="791"/>
      <c r="H8" s="791"/>
      <c r="I8" s="791"/>
      <c r="J8" s="791"/>
      <c r="K8" s="791"/>
      <c r="L8" s="791"/>
      <c r="M8" s="791"/>
    </row>
    <row r="10" spans="1:13">
      <c r="A10" s="789" t="s">
        <v>11</v>
      </c>
      <c r="B10" s="789" t="s">
        <v>746</v>
      </c>
      <c r="C10" s="789" t="s">
        <v>747</v>
      </c>
      <c r="D10" s="789" t="s">
        <v>748</v>
      </c>
      <c r="E10" s="789"/>
      <c r="F10" s="789"/>
      <c r="G10" s="789"/>
      <c r="H10" s="789"/>
      <c r="I10" s="789"/>
      <c r="J10" s="792"/>
      <c r="K10" s="792"/>
      <c r="L10" s="789"/>
      <c r="M10" s="789" t="s">
        <v>749</v>
      </c>
    </row>
    <row r="11" spans="1:13" ht="123" customHeight="1">
      <c r="A11" s="789"/>
      <c r="B11" s="789"/>
      <c r="C11" s="789"/>
      <c r="D11" s="110" t="s">
        <v>750</v>
      </c>
      <c r="E11" s="110" t="s">
        <v>751</v>
      </c>
      <c r="F11" s="110" t="s">
        <v>752</v>
      </c>
      <c r="G11" s="110" t="s">
        <v>753</v>
      </c>
      <c r="H11" s="110" t="s">
        <v>754</v>
      </c>
      <c r="I11" s="117" t="s">
        <v>755</v>
      </c>
      <c r="J11" s="110" t="s">
        <v>756</v>
      </c>
      <c r="K11" s="110" t="s">
        <v>757</v>
      </c>
      <c r="L11" s="118" t="s">
        <v>758</v>
      </c>
      <c r="M11" s="789"/>
    </row>
    <row r="12" spans="1:13">
      <c r="A12" s="119">
        <v>1</v>
      </c>
      <c r="B12" s="119">
        <v>2</v>
      </c>
      <c r="C12" s="119">
        <v>3</v>
      </c>
      <c r="D12" s="119">
        <v>4</v>
      </c>
      <c r="E12" s="119">
        <v>5</v>
      </c>
      <c r="F12" s="119">
        <v>6</v>
      </c>
      <c r="G12" s="119">
        <v>7</v>
      </c>
      <c r="H12" s="119">
        <v>8</v>
      </c>
      <c r="I12" s="119">
        <v>9</v>
      </c>
      <c r="J12" s="119">
        <v>10</v>
      </c>
      <c r="K12" s="120">
        <v>11</v>
      </c>
      <c r="L12" s="119">
        <v>12</v>
      </c>
      <c r="M12" s="119">
        <v>13</v>
      </c>
    </row>
    <row r="13" spans="1:13" ht="69">
      <c r="A13" s="110" t="s">
        <v>387</v>
      </c>
      <c r="B13" s="121" t="s">
        <v>759</v>
      </c>
      <c r="C13" s="111"/>
      <c r="D13" s="111"/>
      <c r="E13" s="111"/>
      <c r="F13" s="111"/>
      <c r="G13" s="111"/>
      <c r="H13" s="111"/>
      <c r="I13" s="111"/>
      <c r="J13" s="111"/>
      <c r="K13" s="111"/>
      <c r="L13" s="111"/>
      <c r="M13" s="111"/>
    </row>
    <row r="14" spans="1:13" ht="15" customHeight="1">
      <c r="A14" s="112" t="s">
        <v>630</v>
      </c>
      <c r="B14" s="113" t="s">
        <v>760</v>
      </c>
      <c r="C14" s="111"/>
      <c r="D14" s="111"/>
      <c r="E14" s="111"/>
      <c r="F14" s="111"/>
      <c r="G14" s="111"/>
      <c r="H14" s="111"/>
      <c r="I14" s="111"/>
      <c r="J14" s="111"/>
      <c r="K14" s="111"/>
      <c r="L14" s="111"/>
      <c r="M14" s="111"/>
    </row>
    <row r="15" spans="1:13" ht="15" customHeight="1">
      <c r="A15" s="112" t="s">
        <v>632</v>
      </c>
      <c r="B15" s="113" t="s">
        <v>761</v>
      </c>
      <c r="C15" s="111"/>
      <c r="D15" s="111"/>
      <c r="E15" s="111"/>
      <c r="F15" s="111"/>
      <c r="G15" s="111"/>
      <c r="H15" s="111"/>
      <c r="I15" s="111"/>
      <c r="J15" s="111"/>
      <c r="K15" s="111"/>
      <c r="L15" s="111"/>
      <c r="M15" s="111"/>
    </row>
    <row r="16" spans="1:13" ht="89.25" customHeight="1">
      <c r="A16" s="110" t="s">
        <v>389</v>
      </c>
      <c r="B16" s="121" t="s">
        <v>762</v>
      </c>
      <c r="C16" s="111"/>
      <c r="D16" s="111"/>
      <c r="E16" s="111"/>
      <c r="F16" s="111"/>
      <c r="G16" s="111"/>
      <c r="H16" s="111"/>
      <c r="I16" s="111"/>
      <c r="J16" s="111"/>
      <c r="K16" s="181"/>
      <c r="L16" s="111"/>
      <c r="M16" s="111"/>
    </row>
    <row r="17" spans="1:13" ht="15" customHeight="1">
      <c r="A17" s="112" t="s">
        <v>763</v>
      </c>
      <c r="B17" s="113" t="s">
        <v>760</v>
      </c>
      <c r="C17" s="111"/>
      <c r="D17" s="111"/>
      <c r="E17" s="111"/>
      <c r="F17" s="111"/>
      <c r="G17" s="111"/>
      <c r="H17" s="111"/>
      <c r="I17" s="111"/>
      <c r="J17" s="111"/>
      <c r="K17" s="111"/>
      <c r="L17" s="111"/>
      <c r="M17" s="111"/>
    </row>
    <row r="18" spans="1:13" ht="15" customHeight="1">
      <c r="A18" s="112" t="s">
        <v>764</v>
      </c>
      <c r="B18" s="113" t="s">
        <v>761</v>
      </c>
      <c r="C18" s="111"/>
      <c r="D18" s="111"/>
      <c r="E18" s="111"/>
      <c r="F18" s="111"/>
      <c r="G18" s="111"/>
      <c r="H18" s="111"/>
      <c r="I18" s="111"/>
      <c r="J18" s="111"/>
      <c r="K18" s="111"/>
      <c r="L18" s="111"/>
      <c r="M18" s="111"/>
    </row>
    <row r="19" spans="1:13" ht="114.75" customHeight="1">
      <c r="A19" s="110" t="s">
        <v>392</v>
      </c>
      <c r="B19" s="121" t="s">
        <v>765</v>
      </c>
      <c r="C19" s="111"/>
      <c r="D19" s="111"/>
      <c r="E19" s="111"/>
      <c r="F19" s="111"/>
      <c r="G19" s="111"/>
      <c r="H19" s="111"/>
      <c r="I19" s="111"/>
      <c r="J19" s="111"/>
      <c r="K19" s="111"/>
      <c r="L19" s="111"/>
      <c r="M19" s="111"/>
    </row>
    <row r="20" spans="1:13" ht="15" customHeight="1">
      <c r="A20" s="112" t="s">
        <v>527</v>
      </c>
      <c r="B20" s="113" t="s">
        <v>760</v>
      </c>
      <c r="C20" s="111"/>
      <c r="D20" s="111"/>
      <c r="E20" s="111"/>
      <c r="F20" s="111"/>
      <c r="G20" s="111"/>
      <c r="H20" s="111"/>
      <c r="I20" s="111"/>
      <c r="J20" s="111"/>
      <c r="K20" s="111"/>
      <c r="L20" s="111"/>
      <c r="M20" s="111"/>
    </row>
    <row r="21" spans="1:13" ht="15" customHeight="1">
      <c r="A21" s="112" t="s">
        <v>766</v>
      </c>
      <c r="B21" s="113" t="s">
        <v>761</v>
      </c>
      <c r="C21" s="111"/>
      <c r="D21" s="111"/>
      <c r="E21" s="111"/>
      <c r="F21" s="111"/>
      <c r="G21" s="111"/>
      <c r="H21" s="111"/>
      <c r="I21" s="111"/>
      <c r="J21" s="111"/>
      <c r="K21" s="111"/>
      <c r="L21" s="111"/>
      <c r="M21" s="111"/>
    </row>
    <row r="22" spans="1:13" ht="15" customHeight="1">
      <c r="A22" s="110" t="s">
        <v>394</v>
      </c>
      <c r="B22" s="121" t="s">
        <v>767</v>
      </c>
      <c r="C22" s="165">
        <v>69730.75</v>
      </c>
      <c r="D22" s="165">
        <f t="shared" ref="D22:K22" si="0">D23+D24</f>
        <v>949979.31</v>
      </c>
      <c r="E22" s="165">
        <f t="shared" si="0"/>
        <v>0</v>
      </c>
      <c r="F22" s="164">
        <f t="shared" si="0"/>
        <v>10018.799999999999</v>
      </c>
      <c r="G22" s="165">
        <f t="shared" si="0"/>
        <v>0</v>
      </c>
      <c r="H22" s="165">
        <f t="shared" si="0"/>
        <v>0</v>
      </c>
      <c r="I22" s="164">
        <f t="shared" si="0"/>
        <v>978266.13</v>
      </c>
      <c r="J22" s="165">
        <f t="shared" si="0"/>
        <v>0</v>
      </c>
      <c r="K22" s="164">
        <f t="shared" si="0"/>
        <v>4591.92</v>
      </c>
      <c r="L22" s="166"/>
      <c r="M22" s="165">
        <f>M23+M24</f>
        <v>46870.810000000012</v>
      </c>
    </row>
    <row r="23" spans="1:13" ht="15" customHeight="1">
      <c r="A23" s="112" t="s">
        <v>768</v>
      </c>
      <c r="B23" s="113" t="s">
        <v>760</v>
      </c>
      <c r="C23" s="167">
        <v>69535.22</v>
      </c>
      <c r="D23" s="168">
        <v>4582.42</v>
      </c>
      <c r="E23" s="166">
        <v>0</v>
      </c>
      <c r="F23" s="167">
        <v>10018.799999999999</v>
      </c>
      <c r="G23" s="166">
        <v>0</v>
      </c>
      <c r="H23" s="166">
        <v>0</v>
      </c>
      <c r="I23" s="167">
        <v>37050.97</v>
      </c>
      <c r="J23" s="166"/>
      <c r="K23" s="169">
        <v>312.42</v>
      </c>
      <c r="L23" s="166"/>
      <c r="M23" s="165">
        <f>C23+D23+F23+E23-I23-K23-L23-G23-H23</f>
        <v>46773.05</v>
      </c>
    </row>
    <row r="24" spans="1:13" ht="15" customHeight="1">
      <c r="A24" s="112" t="s">
        <v>769</v>
      </c>
      <c r="B24" s="113" t="s">
        <v>761</v>
      </c>
      <c r="C24" s="167">
        <v>195.53</v>
      </c>
      <c r="D24" s="168">
        <v>945396.89</v>
      </c>
      <c r="E24" s="166">
        <v>0</v>
      </c>
      <c r="F24" s="169"/>
      <c r="G24" s="166"/>
      <c r="H24" s="166"/>
      <c r="I24" s="169">
        <v>941215.16</v>
      </c>
      <c r="J24" s="166"/>
      <c r="K24" s="167">
        <v>4279.5</v>
      </c>
      <c r="L24" s="169"/>
      <c r="M24" s="165">
        <f>C24+D24+F24+E24-I24-K24-L24</f>
        <v>97.760000000009313</v>
      </c>
    </row>
    <row r="25" spans="1:13" ht="15" customHeight="1">
      <c r="A25" s="110" t="s">
        <v>396</v>
      </c>
      <c r="B25" s="121" t="s">
        <v>770</v>
      </c>
      <c r="C25" s="164">
        <f>C22</f>
        <v>69730.75</v>
      </c>
      <c r="D25" s="165">
        <f>D22</f>
        <v>949979.31</v>
      </c>
      <c r="E25" s="165">
        <f t="shared" ref="E25:L25" si="1">E22</f>
        <v>0</v>
      </c>
      <c r="F25" s="164">
        <f t="shared" si="1"/>
        <v>10018.799999999999</v>
      </c>
      <c r="G25" s="165">
        <f t="shared" si="1"/>
        <v>0</v>
      </c>
      <c r="H25" s="165">
        <f t="shared" si="1"/>
        <v>0</v>
      </c>
      <c r="I25" s="165">
        <f t="shared" si="1"/>
        <v>978266.13</v>
      </c>
      <c r="J25" s="165">
        <f t="shared" si="1"/>
        <v>0</v>
      </c>
      <c r="K25" s="164">
        <f t="shared" si="1"/>
        <v>4591.92</v>
      </c>
      <c r="L25" s="165">
        <f t="shared" si="1"/>
        <v>0</v>
      </c>
      <c r="M25" s="165">
        <f>M22</f>
        <v>46870.810000000012</v>
      </c>
    </row>
    <row r="26" spans="1:13">
      <c r="A26" s="787" t="s">
        <v>771</v>
      </c>
      <c r="B26" s="788"/>
      <c r="C26" s="788"/>
      <c r="D26" s="788"/>
      <c r="E26" s="788"/>
      <c r="F26" s="788"/>
      <c r="G26" s="788"/>
      <c r="H26" s="788"/>
      <c r="I26" s="788"/>
      <c r="J26" s="788"/>
      <c r="K26" s="788"/>
      <c r="L26" s="788"/>
      <c r="M26" s="788"/>
    </row>
    <row r="27" spans="1:13">
      <c r="D27" s="108" t="s">
        <v>772</v>
      </c>
    </row>
  </sheetData>
  <mergeCells count="9">
    <mergeCell ref="A26:M26"/>
    <mergeCell ref="M10:M11"/>
    <mergeCell ref="A5:M5"/>
    <mergeCell ref="A6:M6"/>
    <mergeCell ref="A8:M8"/>
    <mergeCell ref="A10:A11"/>
    <mergeCell ref="B10:B11"/>
    <mergeCell ref="C10:C11"/>
    <mergeCell ref="D10:L10"/>
  </mergeCells>
  <phoneticPr fontId="10" type="noConversion"/>
  <printOptions horizontalCentered="1"/>
  <pageMargins left="0.15748031496062992" right="0" top="0.39370078740157483" bottom="0.19685039370078741" header="0.51181102362204722" footer="0.51181102362204722"/>
  <pageSetup paperSize="9" scale="65" fitToHeight="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15">
    <pageSetUpPr fitToPage="1"/>
  </sheetPr>
  <dimension ref="A1:H19"/>
  <sheetViews>
    <sheetView showGridLines="0" view="pageBreakPreview" zoomScaleNormal="100" workbookViewId="0">
      <selection activeCell="J15" sqref="J15"/>
    </sheetView>
  </sheetViews>
  <sheetFormatPr defaultColWidth="9.109375" defaultRowHeight="13.8"/>
  <cols>
    <col min="1" max="1" width="4.44140625" style="108" customWidth="1"/>
    <col min="2" max="2" width="56.44140625" style="108" customWidth="1"/>
    <col min="3" max="4" width="13.33203125" style="108" customWidth="1"/>
    <col min="5" max="5" width="12.33203125" style="108" customWidth="1"/>
    <col min="6" max="6" width="13.5546875" style="108" customWidth="1"/>
    <col min="7" max="7" width="13.33203125" style="108" customWidth="1"/>
    <col min="8" max="8" width="12.33203125" style="108" customWidth="1"/>
    <col min="9" max="16384" width="9.109375" style="108"/>
  </cols>
  <sheetData>
    <row r="1" spans="1:8">
      <c r="F1" s="116"/>
      <c r="G1" s="109" t="s">
        <v>773</v>
      </c>
    </row>
    <row r="2" spans="1:8">
      <c r="F2" s="108" t="s">
        <v>774</v>
      </c>
    </row>
    <row r="3" spans="1:8">
      <c r="F3" s="108" t="s">
        <v>775</v>
      </c>
    </row>
    <row r="4" spans="1:8" ht="8.25" customHeight="1"/>
    <row r="5" spans="1:8">
      <c r="A5" s="790" t="s">
        <v>776</v>
      </c>
      <c r="B5" s="790"/>
      <c r="C5" s="790"/>
      <c r="D5" s="790"/>
      <c r="E5" s="790"/>
      <c r="F5" s="790"/>
      <c r="G5" s="790"/>
      <c r="H5" s="790"/>
    </row>
    <row r="6" spans="1:8">
      <c r="A6" s="790" t="s">
        <v>777</v>
      </c>
      <c r="B6" s="790"/>
      <c r="C6" s="790"/>
      <c r="D6" s="790"/>
      <c r="E6" s="790"/>
      <c r="F6" s="790"/>
      <c r="G6" s="790"/>
      <c r="H6" s="790"/>
    </row>
    <row r="7" spans="1:8" ht="5.25" customHeight="1"/>
    <row r="8" spans="1:8">
      <c r="A8" s="790" t="s">
        <v>778</v>
      </c>
      <c r="B8" s="790"/>
      <c r="C8" s="790"/>
      <c r="D8" s="790"/>
      <c r="E8" s="790"/>
      <c r="F8" s="790"/>
      <c r="G8" s="790"/>
      <c r="H8" s="790"/>
    </row>
    <row r="9" spans="1:8" ht="5.25" customHeight="1"/>
    <row r="10" spans="1:8" ht="15" customHeight="1">
      <c r="A10" s="789" t="s">
        <v>11</v>
      </c>
      <c r="B10" s="789" t="s">
        <v>779</v>
      </c>
      <c r="C10" s="789" t="s">
        <v>780</v>
      </c>
      <c r="D10" s="789"/>
      <c r="E10" s="789"/>
      <c r="F10" s="789" t="s">
        <v>781</v>
      </c>
      <c r="G10" s="789"/>
      <c r="H10" s="789"/>
    </row>
    <row r="11" spans="1:8" ht="79.5" customHeight="1">
      <c r="A11" s="789"/>
      <c r="B11" s="789"/>
      <c r="C11" s="110" t="s">
        <v>782</v>
      </c>
      <c r="D11" s="110" t="s">
        <v>783</v>
      </c>
      <c r="E11" s="110" t="s">
        <v>383</v>
      </c>
      <c r="F11" s="110" t="s">
        <v>784</v>
      </c>
      <c r="G11" s="110" t="s">
        <v>785</v>
      </c>
      <c r="H11" s="110" t="s">
        <v>383</v>
      </c>
    </row>
    <row r="12" spans="1:8">
      <c r="A12" s="112">
        <v>1</v>
      </c>
      <c r="B12" s="112">
        <v>2</v>
      </c>
      <c r="C12" s="112">
        <v>3</v>
      </c>
      <c r="D12" s="112">
        <v>4</v>
      </c>
      <c r="E12" s="112" t="s">
        <v>786</v>
      </c>
      <c r="F12" s="112">
        <v>6</v>
      </c>
      <c r="G12" s="112">
        <v>7</v>
      </c>
      <c r="H12" s="112" t="s">
        <v>787</v>
      </c>
    </row>
    <row r="13" spans="1:8" ht="41.4">
      <c r="A13" s="112" t="s">
        <v>387</v>
      </c>
      <c r="B13" s="113" t="s">
        <v>788</v>
      </c>
      <c r="C13" s="110"/>
      <c r="D13" s="110"/>
      <c r="E13" s="110"/>
      <c r="F13" s="110"/>
      <c r="G13" s="110"/>
      <c r="H13" s="110"/>
    </row>
    <row r="14" spans="1:8" ht="54.75" customHeight="1">
      <c r="A14" s="112" t="s">
        <v>389</v>
      </c>
      <c r="B14" s="113" t="s">
        <v>789</v>
      </c>
      <c r="C14" s="110"/>
      <c r="D14" s="110"/>
      <c r="E14" s="110"/>
      <c r="F14" s="110"/>
      <c r="G14" s="110"/>
      <c r="H14" s="110"/>
    </row>
    <row r="15" spans="1:8" ht="60" customHeight="1">
      <c r="A15" s="112" t="s">
        <v>392</v>
      </c>
      <c r="B15" s="113" t="s">
        <v>790</v>
      </c>
      <c r="C15" s="110"/>
      <c r="D15" s="110"/>
      <c r="E15" s="110"/>
      <c r="F15" s="110"/>
      <c r="G15" s="110"/>
      <c r="H15" s="110"/>
    </row>
    <row r="16" spans="1:8" ht="15" customHeight="1">
      <c r="A16" s="112" t="s">
        <v>394</v>
      </c>
      <c r="B16" s="113" t="s">
        <v>147</v>
      </c>
      <c r="C16" s="110"/>
      <c r="D16" s="226">
        <v>69730.75</v>
      </c>
      <c r="E16" s="226">
        <v>69730.75</v>
      </c>
      <c r="F16" s="110"/>
      <c r="G16" s="226">
        <v>46870.81</v>
      </c>
      <c r="H16" s="226">
        <v>46870.81</v>
      </c>
    </row>
    <row r="17" spans="1:8" ht="15" customHeight="1">
      <c r="A17" s="112" t="s">
        <v>396</v>
      </c>
      <c r="B17" s="113" t="s">
        <v>383</v>
      </c>
      <c r="C17" s="110"/>
      <c r="D17" s="226">
        <v>69730.75</v>
      </c>
      <c r="E17" s="226">
        <v>69730.75</v>
      </c>
      <c r="F17" s="110"/>
      <c r="G17" s="226">
        <v>46870.81</v>
      </c>
      <c r="H17" s="226">
        <v>46870.81</v>
      </c>
    </row>
    <row r="18" spans="1:8" ht="6.75" customHeight="1"/>
    <row r="19" spans="1:8" ht="11.25" customHeight="1">
      <c r="C19" s="114"/>
      <c r="D19" s="114"/>
      <c r="E19" s="114"/>
    </row>
  </sheetData>
  <mergeCells count="7">
    <mergeCell ref="A5:H5"/>
    <mergeCell ref="A6:H6"/>
    <mergeCell ref="A8:H8"/>
    <mergeCell ref="A10:A11"/>
    <mergeCell ref="B10:B11"/>
    <mergeCell ref="C10:E10"/>
    <mergeCell ref="F10:H10"/>
  </mergeCells>
  <phoneticPr fontId="10" type="noConversion"/>
  <pageMargins left="0.75" right="0.75" top="1" bottom="1" header="0.5" footer="0.5"/>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11">
    <pageSetUpPr fitToPage="1"/>
  </sheetPr>
  <dimension ref="A1:H25"/>
  <sheetViews>
    <sheetView showGridLines="0" view="pageBreakPreview" topLeftCell="A4" zoomScaleNormal="100" workbookViewId="0">
      <selection activeCell="H20" sqref="H20"/>
    </sheetView>
  </sheetViews>
  <sheetFormatPr defaultRowHeight="13.2"/>
  <cols>
    <col min="1" max="1" width="5.5546875" customWidth="1"/>
    <col min="2" max="2" width="46.6640625" customWidth="1"/>
    <col min="3" max="3" width="14.109375" customWidth="1"/>
    <col min="4" max="4" width="17.109375" customWidth="1"/>
    <col min="5" max="5" width="13.88671875" bestFit="1" customWidth="1"/>
    <col min="6" max="7" width="13.109375" bestFit="1" customWidth="1"/>
    <col min="8" max="8" width="14.6640625" customWidth="1"/>
  </cols>
  <sheetData>
    <row r="1" spans="1:8">
      <c r="A1" s="32"/>
      <c r="B1" s="32"/>
      <c r="C1" s="32"/>
      <c r="D1" s="33"/>
      <c r="E1" s="32"/>
      <c r="F1" s="32"/>
      <c r="G1" s="33" t="s">
        <v>791</v>
      </c>
      <c r="H1" s="32"/>
    </row>
    <row r="2" spans="1:8">
      <c r="A2" s="32"/>
      <c r="B2" s="32"/>
      <c r="C2" s="32"/>
      <c r="D2" s="33" t="s">
        <v>792</v>
      </c>
      <c r="E2" s="32"/>
      <c r="F2" s="32"/>
      <c r="G2" s="32"/>
      <c r="H2" s="32"/>
    </row>
    <row r="3" spans="1:8">
      <c r="A3" s="32"/>
      <c r="B3" s="32"/>
      <c r="C3" s="32"/>
      <c r="D3" s="33" t="s">
        <v>793</v>
      </c>
      <c r="E3" s="32"/>
      <c r="F3" s="32"/>
      <c r="G3" s="32"/>
      <c r="H3" s="32"/>
    </row>
    <row r="4" spans="1:8">
      <c r="A4" s="32"/>
      <c r="B4" s="32"/>
      <c r="C4" s="32"/>
      <c r="D4" s="33" t="s">
        <v>794</v>
      </c>
      <c r="E4" s="32"/>
      <c r="F4" s="32"/>
      <c r="G4" s="32"/>
      <c r="H4" s="32"/>
    </row>
    <row r="5" spans="1:8" ht="2.25" customHeight="1">
      <c r="A5" s="32"/>
      <c r="B5" s="32"/>
      <c r="C5" s="32"/>
      <c r="D5" s="32"/>
      <c r="E5" s="32"/>
      <c r="F5" s="32"/>
      <c r="G5" s="32"/>
      <c r="H5" s="32"/>
    </row>
    <row r="6" spans="1:8" ht="27.75" customHeight="1">
      <c r="A6" s="795" t="s">
        <v>795</v>
      </c>
      <c r="B6" s="796"/>
      <c r="C6" s="796"/>
      <c r="D6" s="796"/>
      <c r="E6" s="796"/>
      <c r="F6" s="796"/>
      <c r="G6" s="796"/>
      <c r="H6" s="796"/>
    </row>
    <row r="7" spans="1:8" ht="9" customHeight="1">
      <c r="A7" s="32"/>
      <c r="B7" s="32"/>
      <c r="C7" s="32"/>
      <c r="D7" s="32"/>
      <c r="E7" s="32"/>
      <c r="F7" s="32"/>
      <c r="G7" s="32"/>
      <c r="H7" s="32"/>
    </row>
    <row r="8" spans="1:8" ht="13.8">
      <c r="A8" s="793" t="s">
        <v>796</v>
      </c>
      <c r="B8" s="794"/>
      <c r="C8" s="794"/>
      <c r="D8" s="794"/>
      <c r="E8" s="794"/>
      <c r="F8" s="794"/>
      <c r="G8" s="794"/>
      <c r="H8" s="794"/>
    </row>
    <row r="9" spans="1:8" ht="7.5" customHeight="1">
      <c r="A9" s="32"/>
      <c r="B9" s="32"/>
      <c r="C9" s="32"/>
      <c r="D9" s="32"/>
      <c r="E9" s="32"/>
      <c r="F9" s="32"/>
      <c r="G9" s="32"/>
      <c r="H9" s="32"/>
    </row>
    <row r="10" spans="1:8" ht="66">
      <c r="A10" s="3" t="s">
        <v>11</v>
      </c>
      <c r="B10" s="3" t="s">
        <v>797</v>
      </c>
      <c r="C10" s="3" t="s">
        <v>798</v>
      </c>
      <c r="D10" s="3" t="s">
        <v>799</v>
      </c>
      <c r="E10" s="3" t="s">
        <v>800</v>
      </c>
      <c r="F10" s="3" t="s">
        <v>801</v>
      </c>
      <c r="G10" s="3" t="s">
        <v>802</v>
      </c>
      <c r="H10" s="3" t="s">
        <v>803</v>
      </c>
    </row>
    <row r="11" spans="1:8">
      <c r="A11" s="4">
        <v>1</v>
      </c>
      <c r="B11" s="4">
        <v>2</v>
      </c>
      <c r="C11" s="4">
        <v>3</v>
      </c>
      <c r="D11" s="4">
        <v>4</v>
      </c>
      <c r="E11" s="4">
        <v>5</v>
      </c>
      <c r="F11" s="4">
        <v>6</v>
      </c>
      <c r="G11" s="4">
        <v>7</v>
      </c>
      <c r="H11" s="4">
        <v>8</v>
      </c>
    </row>
    <row r="12" spans="1:8">
      <c r="A12" s="98" t="s">
        <v>387</v>
      </c>
      <c r="B12" s="15" t="s">
        <v>804</v>
      </c>
      <c r="C12" s="99">
        <v>28961.33</v>
      </c>
      <c r="D12" s="268">
        <v>0</v>
      </c>
      <c r="E12" s="224"/>
      <c r="F12" s="268">
        <v>11712.79</v>
      </c>
      <c r="G12" s="224"/>
      <c r="H12" s="224">
        <v>17248.54</v>
      </c>
    </row>
    <row r="13" spans="1:8">
      <c r="A13" s="98" t="s">
        <v>389</v>
      </c>
      <c r="B13" s="15" t="s">
        <v>805</v>
      </c>
      <c r="C13" s="99"/>
      <c r="D13" s="224"/>
      <c r="E13" s="224"/>
      <c r="F13" s="224"/>
      <c r="G13" s="99"/>
      <c r="H13" s="99"/>
    </row>
    <row r="14" spans="1:8">
      <c r="A14" s="98" t="s">
        <v>392</v>
      </c>
      <c r="B14" s="15" t="s">
        <v>806</v>
      </c>
      <c r="C14" s="99"/>
      <c r="D14" s="224"/>
      <c r="E14" s="224"/>
      <c r="F14" s="224"/>
      <c r="G14" s="99"/>
      <c r="H14" s="99"/>
    </row>
    <row r="15" spans="1:8">
      <c r="A15" s="98" t="s">
        <v>394</v>
      </c>
      <c r="B15" s="15" t="s">
        <v>807</v>
      </c>
      <c r="C15" s="99"/>
      <c r="D15" s="224"/>
      <c r="E15" s="224"/>
      <c r="F15" s="224"/>
      <c r="G15" s="99"/>
      <c r="H15" s="99"/>
    </row>
    <row r="16" spans="1:8">
      <c r="A16" s="98" t="s">
        <v>396</v>
      </c>
      <c r="B16" s="15" t="s">
        <v>808</v>
      </c>
      <c r="C16" s="99"/>
      <c r="D16" s="224"/>
      <c r="E16" s="224"/>
      <c r="F16" s="224"/>
      <c r="G16" s="99"/>
      <c r="H16" s="99"/>
    </row>
    <row r="17" spans="1:8">
      <c r="A17" s="98" t="s">
        <v>398</v>
      </c>
      <c r="B17" s="15" t="s">
        <v>809</v>
      </c>
      <c r="C17" s="99"/>
      <c r="D17" s="224"/>
      <c r="E17" s="224"/>
      <c r="F17" s="224"/>
      <c r="G17" s="99"/>
      <c r="H17" s="99"/>
    </row>
    <row r="18" spans="1:8">
      <c r="A18" s="98" t="s">
        <v>400</v>
      </c>
      <c r="B18" s="15" t="s">
        <v>810</v>
      </c>
      <c r="C18" s="99"/>
      <c r="D18" s="224"/>
      <c r="E18" s="224"/>
      <c r="F18" s="224"/>
      <c r="G18" s="99"/>
      <c r="H18" s="99"/>
    </row>
    <row r="19" spans="1:8" ht="39.6">
      <c r="A19" s="16" t="s">
        <v>402</v>
      </c>
      <c r="B19" s="15" t="s">
        <v>811</v>
      </c>
      <c r="C19" s="99"/>
      <c r="D19" s="224"/>
      <c r="E19" s="224"/>
      <c r="F19" s="224"/>
      <c r="G19" s="99"/>
      <c r="H19" s="99"/>
    </row>
    <row r="20" spans="1:8" ht="52.8">
      <c r="A20" s="16" t="s">
        <v>404</v>
      </c>
      <c r="B20" s="15" t="s">
        <v>812</v>
      </c>
      <c r="C20" s="99"/>
      <c r="D20" s="224"/>
      <c r="E20" s="224"/>
      <c r="F20" s="224"/>
      <c r="G20" s="99"/>
      <c r="H20" s="99"/>
    </row>
    <row r="21" spans="1:8">
      <c r="A21" s="98" t="s">
        <v>406</v>
      </c>
      <c r="B21" s="15" t="s">
        <v>813</v>
      </c>
      <c r="C21" s="99"/>
      <c r="D21" s="224"/>
      <c r="E21" s="224"/>
      <c r="F21" s="224"/>
      <c r="G21" s="99"/>
      <c r="H21" s="99"/>
    </row>
    <row r="22" spans="1:8">
      <c r="A22" s="98" t="s">
        <v>407</v>
      </c>
      <c r="B22" s="15" t="s">
        <v>814</v>
      </c>
      <c r="C22" s="99"/>
      <c r="D22" s="224"/>
      <c r="E22" s="224"/>
      <c r="F22" s="224"/>
      <c r="G22" s="99"/>
      <c r="H22" s="99"/>
    </row>
    <row r="23" spans="1:8">
      <c r="A23" s="98" t="s">
        <v>408</v>
      </c>
      <c r="B23" s="15" t="s">
        <v>815</v>
      </c>
      <c r="C23" s="177">
        <v>28961.33</v>
      </c>
      <c r="D23" s="269">
        <v>0</v>
      </c>
      <c r="E23" s="196"/>
      <c r="F23" s="269">
        <v>11712.79</v>
      </c>
      <c r="G23" s="177"/>
      <c r="H23" s="177">
        <v>17248.54</v>
      </c>
    </row>
    <row r="24" spans="1:8" ht="18.75" customHeight="1">
      <c r="A24" s="797" t="s">
        <v>816</v>
      </c>
      <c r="B24" s="797"/>
      <c r="C24" s="797"/>
      <c r="D24" s="797"/>
      <c r="E24" s="797"/>
      <c r="F24" s="797"/>
      <c r="G24" s="797"/>
      <c r="H24" s="797"/>
    </row>
    <row r="25" spans="1:8" ht="7.5" customHeight="1">
      <c r="A25" s="798" t="s">
        <v>817</v>
      </c>
      <c r="B25" s="798"/>
      <c r="C25" s="798"/>
      <c r="D25" s="798"/>
      <c r="E25" s="798"/>
      <c r="F25" s="798"/>
      <c r="G25" s="798"/>
      <c r="H25" s="798"/>
    </row>
  </sheetData>
  <mergeCells count="4">
    <mergeCell ref="A8:H8"/>
    <mergeCell ref="A6:H6"/>
    <mergeCell ref="A24:H24"/>
    <mergeCell ref="A25:H25"/>
  </mergeCells>
  <phoneticPr fontId="8" type="noConversion"/>
  <pageMargins left="1.1811023622047245" right="0.39370078740157483" top="0.78740157480314965" bottom="0.78740157480314965" header="0.51181102362204722" footer="0.51181102362204722"/>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12"/>
  <dimension ref="A3:F20"/>
  <sheetViews>
    <sheetView view="pageBreakPreview" zoomScaleNormal="100" zoomScaleSheetLayoutView="100" workbookViewId="0">
      <selection activeCell="N17" sqref="N17"/>
    </sheetView>
  </sheetViews>
  <sheetFormatPr defaultRowHeight="13.2"/>
  <cols>
    <col min="1" max="1" width="0.88671875" customWidth="1"/>
    <col min="2" max="2" width="4.5546875" customWidth="1"/>
    <col min="3" max="3" width="31.5546875" customWidth="1"/>
    <col min="4" max="4" width="20.5546875" customWidth="1"/>
    <col min="5" max="5" width="19.5546875" customWidth="1"/>
    <col min="6" max="6" width="2.5546875" customWidth="1"/>
    <col min="7" max="7" width="0.109375" customWidth="1"/>
  </cols>
  <sheetData>
    <row r="3" spans="1:6">
      <c r="A3" s="32"/>
      <c r="B3" s="100"/>
      <c r="C3" s="79"/>
      <c r="D3" s="32"/>
      <c r="E3" s="33" t="s">
        <v>818</v>
      </c>
      <c r="F3" s="32"/>
    </row>
    <row r="4" spans="1:6">
      <c r="A4" s="32"/>
      <c r="B4" s="100"/>
      <c r="C4" s="79" t="s">
        <v>819</v>
      </c>
      <c r="D4" s="32"/>
      <c r="E4" s="32"/>
      <c r="F4" s="32"/>
    </row>
    <row r="5" spans="1:6">
      <c r="A5" s="32"/>
      <c r="B5" s="33"/>
      <c r="C5" s="79" t="s">
        <v>820</v>
      </c>
      <c r="D5" s="32"/>
      <c r="E5" s="32"/>
      <c r="F5" s="32"/>
    </row>
    <row r="6" spans="1:6">
      <c r="A6" s="32"/>
      <c r="B6" s="33"/>
      <c r="C6" s="33" t="s">
        <v>821</v>
      </c>
      <c r="D6" s="32"/>
      <c r="E6" s="32"/>
      <c r="F6" s="32"/>
    </row>
    <row r="7" spans="1:6" ht="7.5" customHeight="1">
      <c r="A7" s="32"/>
      <c r="B7" s="32"/>
      <c r="C7" s="32"/>
      <c r="D7" s="32"/>
      <c r="E7" s="32"/>
      <c r="F7" s="32"/>
    </row>
    <row r="8" spans="1:6" ht="28.5" customHeight="1">
      <c r="A8" s="795" t="s">
        <v>822</v>
      </c>
      <c r="B8" s="795"/>
      <c r="C8" s="795"/>
      <c r="D8" s="795"/>
      <c r="E8" s="795"/>
      <c r="F8" s="101"/>
    </row>
    <row r="9" spans="1:6" ht="4.5" customHeight="1">
      <c r="A9" s="32"/>
      <c r="B9" s="32"/>
      <c r="C9" s="32"/>
      <c r="D9" s="32"/>
      <c r="E9" s="32"/>
      <c r="F9" s="32"/>
    </row>
    <row r="10" spans="1:6" ht="13.5" customHeight="1">
      <c r="A10" s="793" t="s">
        <v>823</v>
      </c>
      <c r="B10" s="799"/>
      <c r="C10" s="799"/>
      <c r="D10" s="799"/>
      <c r="E10" s="799"/>
      <c r="F10" s="32"/>
    </row>
    <row r="11" spans="1:6">
      <c r="A11" s="32"/>
      <c r="B11" s="32"/>
      <c r="C11" s="32"/>
      <c r="D11" s="32"/>
      <c r="E11" s="32"/>
      <c r="F11" s="32"/>
    </row>
    <row r="12" spans="1:6" ht="27.6">
      <c r="A12" s="32"/>
      <c r="B12" s="102" t="s">
        <v>824</v>
      </c>
      <c r="C12" s="102" t="s">
        <v>825</v>
      </c>
      <c r="D12" s="102" t="s">
        <v>826</v>
      </c>
      <c r="E12" s="102" t="s">
        <v>827</v>
      </c>
      <c r="F12" s="32"/>
    </row>
    <row r="13" spans="1:6">
      <c r="A13" s="32"/>
      <c r="B13" s="103">
        <v>1</v>
      </c>
      <c r="C13" s="103">
        <v>2</v>
      </c>
      <c r="D13" s="103">
        <v>3</v>
      </c>
      <c r="E13" s="103">
        <v>4</v>
      </c>
      <c r="F13" s="32"/>
    </row>
    <row r="14" spans="1:6" ht="13.8">
      <c r="A14" s="32"/>
      <c r="B14" s="104" t="s">
        <v>387</v>
      </c>
      <c r="C14" s="105" t="s">
        <v>828</v>
      </c>
      <c r="D14" s="106">
        <v>17248.54</v>
      </c>
      <c r="E14" s="106">
        <v>17248.54</v>
      </c>
      <c r="F14" s="32"/>
    </row>
    <row r="15" spans="1:6" ht="13.8">
      <c r="A15" s="32"/>
      <c r="B15" s="104" t="s">
        <v>630</v>
      </c>
      <c r="C15" s="105" t="s">
        <v>829</v>
      </c>
      <c r="D15" s="106">
        <v>17248.54</v>
      </c>
      <c r="E15" s="106">
        <v>17248.54</v>
      </c>
      <c r="F15" s="32"/>
    </row>
    <row r="16" spans="1:6" ht="27.6">
      <c r="A16" s="32"/>
      <c r="B16" s="104" t="s">
        <v>632</v>
      </c>
      <c r="C16" s="107" t="s">
        <v>830</v>
      </c>
      <c r="D16" s="106"/>
      <c r="E16" s="106"/>
      <c r="F16" s="32"/>
    </row>
    <row r="17" spans="1:6" ht="13.8">
      <c r="A17" s="32"/>
      <c r="B17" s="104" t="s">
        <v>389</v>
      </c>
      <c r="C17" s="107" t="s">
        <v>831</v>
      </c>
      <c r="D17" s="106"/>
      <c r="E17" s="106"/>
      <c r="F17" s="32"/>
    </row>
    <row r="18" spans="1:6" ht="13.8">
      <c r="A18" s="32"/>
      <c r="B18" s="104" t="s">
        <v>392</v>
      </c>
      <c r="C18" s="105" t="s">
        <v>832</v>
      </c>
      <c r="D18" s="106"/>
      <c r="E18" s="106"/>
      <c r="F18" s="32"/>
    </row>
    <row r="19" spans="1:6" ht="13.8">
      <c r="A19" s="32"/>
      <c r="B19" s="104" t="s">
        <v>394</v>
      </c>
      <c r="C19" s="105" t="s">
        <v>833</v>
      </c>
      <c r="D19" s="176">
        <v>17248.54</v>
      </c>
      <c r="E19" s="176">
        <v>17248.54</v>
      </c>
      <c r="F19" s="32"/>
    </row>
    <row r="20" spans="1:6" ht="6" customHeight="1">
      <c r="A20" s="799" t="s">
        <v>817</v>
      </c>
      <c r="B20" s="799"/>
      <c r="C20" s="799"/>
      <c r="D20" s="799"/>
      <c r="E20" s="799"/>
      <c r="F20" s="32"/>
    </row>
  </sheetData>
  <mergeCells count="3">
    <mergeCell ref="A8:E8"/>
    <mergeCell ref="A10:E10"/>
    <mergeCell ref="A20:E20"/>
  </mergeCells>
  <phoneticPr fontId="8" type="noConversion"/>
  <pageMargins left="1.1811023622047245" right="0.39370078740157483"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6">
    <pageSetUpPr fitToPage="1"/>
  </sheetPr>
  <dimension ref="A1:O42"/>
  <sheetViews>
    <sheetView view="pageBreakPreview" topLeftCell="F13" zoomScaleNormal="100" zoomScaleSheetLayoutView="100" workbookViewId="0">
      <selection activeCell="K13" sqref="K13"/>
    </sheetView>
  </sheetViews>
  <sheetFormatPr defaultRowHeight="13.2"/>
  <cols>
    <col min="1" max="1" width="5.5546875" customWidth="1"/>
    <col min="2" max="2" width="1.109375" customWidth="1"/>
    <col min="3" max="3" width="1" customWidth="1"/>
    <col min="4" max="4" width="42.5546875" customWidth="1"/>
    <col min="5" max="5" width="8.6640625" bestFit="1" customWidth="1"/>
    <col min="6" max="6" width="6.6640625" bestFit="1" customWidth="1"/>
    <col min="7" max="7" width="11.5546875" customWidth="1"/>
    <col min="8" max="8" width="10.33203125" customWidth="1"/>
    <col min="9" max="9" width="8.109375" bestFit="1" customWidth="1"/>
    <col min="10" max="10" width="11.109375" customWidth="1"/>
    <col min="11" max="11" width="14" customWidth="1"/>
    <col min="12" max="12" width="15.33203125" customWidth="1"/>
    <col min="13" max="13" width="8.5546875" bestFit="1" customWidth="1"/>
    <col min="14" max="14" width="12.5546875" customWidth="1"/>
    <col min="15" max="15" width="15.109375" customWidth="1"/>
  </cols>
  <sheetData>
    <row r="1" spans="1:15" ht="13.5" customHeight="1">
      <c r="A1" s="32"/>
      <c r="B1" s="32"/>
      <c r="C1" s="32"/>
      <c r="D1" s="32"/>
      <c r="E1" s="32"/>
      <c r="F1" s="32"/>
      <c r="G1" s="32"/>
      <c r="H1" s="32"/>
      <c r="I1" s="32"/>
      <c r="J1" s="32"/>
      <c r="K1" s="32"/>
      <c r="L1" s="32"/>
      <c r="M1" s="122"/>
      <c r="N1" s="122" t="s">
        <v>834</v>
      </c>
      <c r="O1" s="122"/>
    </row>
    <row r="2" spans="1:15" ht="11.25" customHeight="1">
      <c r="A2" s="32"/>
      <c r="B2" s="32"/>
      <c r="C2" s="32"/>
      <c r="D2" s="32"/>
      <c r="E2" s="32"/>
      <c r="F2" s="32"/>
      <c r="G2" s="32"/>
      <c r="H2" s="32"/>
      <c r="I2" s="32"/>
      <c r="J2" s="32"/>
      <c r="K2" s="32"/>
      <c r="L2" s="32"/>
      <c r="M2" s="32"/>
      <c r="N2" s="53" t="s">
        <v>835</v>
      </c>
      <c r="O2" s="53"/>
    </row>
    <row r="3" spans="1:15">
      <c r="A3" s="32"/>
      <c r="B3" s="32"/>
      <c r="C3" s="32"/>
      <c r="D3" s="32"/>
      <c r="E3" s="32"/>
      <c r="F3" s="32"/>
      <c r="G3" s="32"/>
      <c r="H3" s="32"/>
      <c r="I3" s="32"/>
      <c r="J3" s="32"/>
      <c r="K3" s="32"/>
      <c r="L3" s="32"/>
      <c r="N3" s="53" t="s">
        <v>836</v>
      </c>
      <c r="O3" s="53"/>
    </row>
    <row r="4" spans="1:15" ht="6" customHeight="1">
      <c r="A4" s="32"/>
      <c r="B4" s="32"/>
      <c r="C4" s="32"/>
      <c r="D4" s="32"/>
      <c r="E4" s="32"/>
      <c r="F4" s="32"/>
      <c r="G4" s="32"/>
      <c r="H4" s="32"/>
      <c r="I4" s="32"/>
      <c r="J4" s="32"/>
      <c r="K4" s="32"/>
      <c r="L4" s="32"/>
      <c r="M4" s="32"/>
      <c r="N4" s="32"/>
      <c r="O4" s="32"/>
    </row>
    <row r="5" spans="1:15">
      <c r="A5" s="800" t="s">
        <v>837</v>
      </c>
      <c r="B5" s="800"/>
      <c r="C5" s="800"/>
      <c r="D5" s="800"/>
      <c r="E5" s="800"/>
      <c r="F5" s="800"/>
      <c r="G5" s="800"/>
      <c r="H5" s="800"/>
      <c r="I5" s="800"/>
      <c r="J5" s="800"/>
      <c r="K5" s="800"/>
      <c r="L5" s="800"/>
      <c r="M5" s="800"/>
      <c r="N5" s="800"/>
      <c r="O5" s="800"/>
    </row>
    <row r="6" spans="1:15" ht="9" customHeight="1">
      <c r="A6" s="32"/>
      <c r="B6" s="32"/>
      <c r="C6" s="32"/>
      <c r="D6" s="32"/>
      <c r="E6" s="32"/>
      <c r="F6" s="32"/>
      <c r="G6" s="32"/>
      <c r="H6" s="32"/>
      <c r="I6" s="32"/>
      <c r="J6" s="32"/>
      <c r="K6" s="32"/>
      <c r="L6" s="32"/>
      <c r="M6" s="32"/>
      <c r="N6" s="32"/>
      <c r="O6" s="32"/>
    </row>
    <row r="7" spans="1:15">
      <c r="A7" s="801" t="s">
        <v>838</v>
      </c>
      <c r="B7" s="801"/>
      <c r="C7" s="801"/>
      <c r="D7" s="801"/>
      <c r="E7" s="801"/>
      <c r="F7" s="801"/>
      <c r="G7" s="801"/>
      <c r="H7" s="801"/>
      <c r="I7" s="801"/>
      <c r="J7" s="801"/>
      <c r="K7" s="801"/>
      <c r="L7" s="801"/>
      <c r="M7" s="801"/>
      <c r="N7" s="801"/>
      <c r="O7" s="801"/>
    </row>
    <row r="8" spans="1:15">
      <c r="A8" s="554"/>
      <c r="B8" s="554"/>
      <c r="C8" s="554"/>
      <c r="D8" s="554"/>
      <c r="E8" s="554"/>
      <c r="F8" s="554"/>
      <c r="G8" s="554"/>
      <c r="H8" s="554"/>
      <c r="I8" s="554"/>
      <c r="J8" s="554"/>
      <c r="K8" s="554"/>
      <c r="L8" s="554"/>
      <c r="M8" s="554"/>
      <c r="N8" s="554"/>
      <c r="O8" s="554"/>
    </row>
    <row r="9" spans="1:15">
      <c r="A9" s="803" t="s">
        <v>839</v>
      </c>
      <c r="B9" s="804" t="s">
        <v>840</v>
      </c>
      <c r="C9" s="805"/>
      <c r="D9" s="806"/>
      <c r="E9" s="802" t="s">
        <v>841</v>
      </c>
      <c r="F9" s="802"/>
      <c r="G9" s="802"/>
      <c r="H9" s="802"/>
      <c r="I9" s="802"/>
      <c r="J9" s="802"/>
      <c r="K9" s="802"/>
      <c r="L9" s="802"/>
      <c r="M9" s="802"/>
      <c r="N9" s="802"/>
      <c r="O9" s="707" t="s">
        <v>842</v>
      </c>
    </row>
    <row r="10" spans="1:15" ht="51.75" customHeight="1">
      <c r="A10" s="803"/>
      <c r="B10" s="807"/>
      <c r="C10" s="808"/>
      <c r="D10" s="809"/>
      <c r="E10" s="123" t="s">
        <v>843</v>
      </c>
      <c r="F10" s="56" t="s">
        <v>844</v>
      </c>
      <c r="G10" s="3" t="s">
        <v>845</v>
      </c>
      <c r="H10" s="56" t="s">
        <v>846</v>
      </c>
      <c r="I10" s="3" t="s">
        <v>847</v>
      </c>
      <c r="J10" s="3" t="s">
        <v>848</v>
      </c>
      <c r="K10" s="3" t="s">
        <v>849</v>
      </c>
      <c r="L10" s="3" t="s">
        <v>850</v>
      </c>
      <c r="M10" s="56" t="s">
        <v>851</v>
      </c>
      <c r="N10" s="3" t="s">
        <v>852</v>
      </c>
      <c r="O10" s="707"/>
    </row>
    <row r="11" spans="1:15">
      <c r="A11" s="98">
        <v>1</v>
      </c>
      <c r="B11" s="810">
        <v>2</v>
      </c>
      <c r="C11" s="810"/>
      <c r="D11" s="811"/>
      <c r="E11" s="98">
        <v>3</v>
      </c>
      <c r="F11" s="98">
        <v>4</v>
      </c>
      <c r="G11" s="98">
        <v>5</v>
      </c>
      <c r="H11" s="98">
        <v>6</v>
      </c>
      <c r="I11" s="98">
        <v>7</v>
      </c>
      <c r="J11" s="98">
        <v>8</v>
      </c>
      <c r="K11" s="98">
        <v>9</v>
      </c>
      <c r="L11" s="98">
        <v>10</v>
      </c>
      <c r="M11" s="98">
        <v>11</v>
      </c>
      <c r="N11" s="98">
        <v>12</v>
      </c>
      <c r="O11" s="98">
        <v>13</v>
      </c>
    </row>
    <row r="12" spans="1:15">
      <c r="A12" s="124" t="s">
        <v>387</v>
      </c>
      <c r="B12" s="125" t="s">
        <v>271</v>
      </c>
      <c r="C12" s="126"/>
      <c r="D12" s="126"/>
      <c r="E12" s="170"/>
      <c r="F12" s="99"/>
      <c r="G12" s="99"/>
      <c r="H12" s="99"/>
      <c r="I12" s="99"/>
      <c r="J12" s="99"/>
      <c r="K12" s="171">
        <f>SUM(K13:K26)</f>
        <v>967388.11</v>
      </c>
      <c r="L12" s="99"/>
      <c r="M12" s="99"/>
      <c r="N12" s="99"/>
      <c r="O12" s="171">
        <f>SUM(O13:O26)</f>
        <v>967388.11</v>
      </c>
    </row>
    <row r="13" spans="1:15" ht="14.25" customHeight="1">
      <c r="A13" s="54" t="s">
        <v>630</v>
      </c>
      <c r="B13" s="57"/>
      <c r="C13" s="77" t="s">
        <v>460</v>
      </c>
      <c r="D13" s="127"/>
      <c r="E13" s="170"/>
      <c r="F13" s="99"/>
      <c r="G13" s="99"/>
      <c r="H13" s="99"/>
      <c r="I13" s="99"/>
      <c r="J13" s="99"/>
      <c r="K13" s="187">
        <v>883315.72</v>
      </c>
      <c r="L13" s="99"/>
      <c r="M13" s="99"/>
      <c r="N13" s="99"/>
      <c r="O13" s="187">
        <v>883315.72</v>
      </c>
    </row>
    <row r="14" spans="1:15">
      <c r="A14" s="128" t="s">
        <v>632</v>
      </c>
      <c r="B14" s="129"/>
      <c r="C14" s="130" t="s">
        <v>276</v>
      </c>
      <c r="D14" s="131"/>
      <c r="E14" s="54"/>
      <c r="F14" s="99"/>
      <c r="G14" s="99"/>
      <c r="H14" s="99"/>
      <c r="I14" s="99"/>
      <c r="J14" s="99"/>
      <c r="K14" s="187">
        <v>13891.71</v>
      </c>
      <c r="L14" s="99"/>
      <c r="M14" s="99"/>
      <c r="N14" s="99"/>
      <c r="O14" s="187">
        <v>13891.71</v>
      </c>
    </row>
    <row r="15" spans="1:15">
      <c r="A15" s="132" t="s">
        <v>440</v>
      </c>
      <c r="B15" s="133"/>
      <c r="C15" s="134" t="s">
        <v>461</v>
      </c>
      <c r="D15" s="127"/>
      <c r="E15" s="54"/>
      <c r="F15" s="99"/>
      <c r="G15" s="99"/>
      <c r="H15" s="99"/>
      <c r="I15" s="99"/>
      <c r="J15" s="99"/>
      <c r="K15" s="187">
        <v>13321.08</v>
      </c>
      <c r="L15" s="99"/>
      <c r="M15" s="99"/>
      <c r="N15" s="99"/>
      <c r="O15" s="187">
        <v>13321.08</v>
      </c>
    </row>
    <row r="16" spans="1:15">
      <c r="A16" s="135" t="s">
        <v>635</v>
      </c>
      <c r="B16" s="133"/>
      <c r="C16" s="134" t="s">
        <v>284</v>
      </c>
      <c r="D16" s="136"/>
      <c r="E16" s="170"/>
      <c r="F16" s="99"/>
      <c r="G16" s="99"/>
      <c r="H16" s="99"/>
      <c r="I16" s="99"/>
      <c r="J16" s="99"/>
      <c r="K16" s="266">
        <v>24</v>
      </c>
      <c r="L16" s="99"/>
      <c r="M16" s="99"/>
      <c r="N16" s="267"/>
      <c r="O16" s="266">
        <v>24</v>
      </c>
    </row>
    <row r="17" spans="1:15">
      <c r="A17" s="135" t="s">
        <v>637</v>
      </c>
      <c r="B17" s="133"/>
      <c r="C17" s="134" t="s">
        <v>288</v>
      </c>
      <c r="D17" s="136"/>
      <c r="E17" s="170"/>
      <c r="F17" s="99"/>
      <c r="G17" s="99"/>
      <c r="H17" s="99"/>
      <c r="I17" s="99"/>
      <c r="J17" s="99"/>
      <c r="K17" s="187">
        <v>1756.04</v>
      </c>
      <c r="L17" s="99"/>
      <c r="M17" s="99"/>
      <c r="N17" s="99"/>
      <c r="O17" s="187">
        <v>1756.04</v>
      </c>
    </row>
    <row r="18" spans="1:15">
      <c r="A18" s="135" t="s">
        <v>639</v>
      </c>
      <c r="B18" s="133"/>
      <c r="C18" s="134" t="s">
        <v>293</v>
      </c>
      <c r="D18" s="136"/>
      <c r="E18" s="170"/>
      <c r="F18" s="99"/>
      <c r="G18" s="99"/>
      <c r="H18" s="99"/>
      <c r="I18" s="99"/>
      <c r="J18" s="99"/>
      <c r="K18" s="187"/>
      <c r="L18" s="99"/>
      <c r="M18" s="99"/>
      <c r="N18" s="99"/>
      <c r="O18" s="187"/>
    </row>
    <row r="19" spans="1:15">
      <c r="A19" s="135" t="s">
        <v>641</v>
      </c>
      <c r="B19" s="133"/>
      <c r="C19" s="134" t="s">
        <v>853</v>
      </c>
      <c r="D19" s="136"/>
      <c r="E19" s="54"/>
      <c r="F19" s="99"/>
      <c r="G19" s="99"/>
      <c r="H19" s="99"/>
      <c r="I19" s="99"/>
      <c r="J19" s="99"/>
      <c r="K19" s="187"/>
      <c r="L19" s="99"/>
      <c r="M19" s="99"/>
      <c r="N19" s="99"/>
      <c r="O19" s="187"/>
    </row>
    <row r="20" spans="1:15">
      <c r="A20" s="135" t="s">
        <v>643</v>
      </c>
      <c r="B20" s="133"/>
      <c r="C20" s="134" t="s">
        <v>854</v>
      </c>
      <c r="D20" s="137"/>
      <c r="E20" s="54"/>
      <c r="F20" s="99"/>
      <c r="G20" s="99"/>
      <c r="H20" s="99"/>
      <c r="I20" s="99"/>
      <c r="J20" s="99"/>
      <c r="K20" s="187">
        <v>354.08</v>
      </c>
      <c r="L20" s="99"/>
      <c r="M20" s="99"/>
      <c r="N20" s="99"/>
      <c r="O20" s="187">
        <v>354.08</v>
      </c>
    </row>
    <row r="21" spans="1:15">
      <c r="A21" s="138" t="s">
        <v>855</v>
      </c>
      <c r="B21" s="133"/>
      <c r="C21" s="816" t="s">
        <v>856</v>
      </c>
      <c r="D21" s="817"/>
      <c r="E21" s="54"/>
      <c r="F21" s="99"/>
      <c r="G21" s="99"/>
      <c r="H21" s="99"/>
      <c r="I21" s="99"/>
      <c r="J21" s="99"/>
      <c r="K21" s="187">
        <v>22049.42</v>
      </c>
      <c r="L21" s="99"/>
      <c r="M21" s="99"/>
      <c r="N21" s="99"/>
      <c r="O21" s="187">
        <v>22049.42</v>
      </c>
    </row>
    <row r="22" spans="1:15">
      <c r="A22" s="128" t="s">
        <v>857</v>
      </c>
      <c r="B22" s="133"/>
      <c r="C22" s="134" t="s">
        <v>469</v>
      </c>
      <c r="D22" s="139"/>
      <c r="E22" s="54"/>
      <c r="F22" s="99"/>
      <c r="G22" s="99"/>
      <c r="H22" s="99"/>
      <c r="I22" s="99"/>
      <c r="J22" s="99"/>
      <c r="K22" s="187">
        <v>4152</v>
      </c>
      <c r="L22" s="99"/>
      <c r="M22" s="99"/>
      <c r="N22" s="99"/>
      <c r="O22" s="187">
        <v>4152</v>
      </c>
    </row>
    <row r="23" spans="1:15">
      <c r="A23" s="135" t="s">
        <v>858</v>
      </c>
      <c r="B23" s="133"/>
      <c r="C23" s="134" t="s">
        <v>471</v>
      </c>
      <c r="D23" s="139"/>
      <c r="E23" s="54"/>
      <c r="F23" s="99"/>
      <c r="G23" s="99"/>
      <c r="H23" s="99"/>
      <c r="I23" s="99"/>
      <c r="J23" s="99"/>
      <c r="K23" s="187">
        <v>16262.4</v>
      </c>
      <c r="L23" s="99"/>
      <c r="M23" s="99"/>
      <c r="N23" s="99"/>
      <c r="O23" s="187">
        <v>16262.4</v>
      </c>
    </row>
    <row r="24" spans="1:15">
      <c r="A24" s="135" t="s">
        <v>859</v>
      </c>
      <c r="B24" s="133"/>
      <c r="C24" s="134" t="s">
        <v>860</v>
      </c>
      <c r="D24" s="139"/>
      <c r="E24" s="54"/>
      <c r="F24" s="99"/>
      <c r="G24" s="99"/>
      <c r="H24" s="99"/>
      <c r="I24" s="99"/>
      <c r="J24" s="99"/>
      <c r="K24" s="187">
        <v>0</v>
      </c>
      <c r="L24" s="99"/>
      <c r="M24" s="99"/>
      <c r="N24" s="99"/>
      <c r="O24" s="187">
        <v>0</v>
      </c>
    </row>
    <row r="25" spans="1:15">
      <c r="A25" s="135" t="s">
        <v>861</v>
      </c>
      <c r="B25" s="133"/>
      <c r="C25" s="134" t="s">
        <v>862</v>
      </c>
      <c r="D25" s="139"/>
      <c r="E25" s="54"/>
      <c r="F25" s="99"/>
      <c r="G25" s="99"/>
      <c r="H25" s="99"/>
      <c r="I25" s="99"/>
      <c r="J25" s="99"/>
      <c r="K25" s="187">
        <v>12261.66</v>
      </c>
      <c r="L25" s="99"/>
      <c r="M25" s="99"/>
      <c r="N25" s="99"/>
      <c r="O25" s="187">
        <v>12261.66</v>
      </c>
    </row>
    <row r="26" spans="1:15">
      <c r="A26" s="135" t="s">
        <v>863</v>
      </c>
      <c r="B26" s="133"/>
      <c r="C26" s="134" t="s">
        <v>330</v>
      </c>
      <c r="D26" s="139"/>
      <c r="E26" s="99"/>
      <c r="F26" s="99"/>
      <c r="G26" s="99"/>
      <c r="H26" s="99"/>
      <c r="I26" s="99"/>
      <c r="J26" s="99"/>
      <c r="K26" s="187">
        <v>0</v>
      </c>
      <c r="L26" s="99"/>
      <c r="M26" s="99"/>
      <c r="N26" s="99"/>
      <c r="O26" s="187">
        <v>0</v>
      </c>
    </row>
    <row r="27" spans="1:15" ht="28.5" customHeight="1">
      <c r="A27" s="140" t="s">
        <v>389</v>
      </c>
      <c r="B27" s="813" t="s">
        <v>352</v>
      </c>
      <c r="C27" s="814"/>
      <c r="D27" s="815"/>
      <c r="E27" s="99"/>
      <c r="F27" s="99"/>
      <c r="G27" s="99"/>
      <c r="H27" s="99"/>
      <c r="I27" s="99"/>
      <c r="J27" s="99"/>
      <c r="K27" s="99"/>
      <c r="L27" s="99"/>
      <c r="M27" s="99"/>
      <c r="N27" s="99"/>
      <c r="O27" s="99"/>
    </row>
    <row r="28" spans="1:15">
      <c r="A28" s="124" t="s">
        <v>392</v>
      </c>
      <c r="B28" s="818" t="s">
        <v>430</v>
      </c>
      <c r="C28" s="819"/>
      <c r="D28" s="820"/>
      <c r="E28" s="99"/>
      <c r="F28" s="99"/>
      <c r="G28" s="99"/>
      <c r="H28" s="99"/>
      <c r="I28" s="99"/>
      <c r="J28" s="99"/>
      <c r="K28" s="99"/>
      <c r="L28" s="99"/>
      <c r="M28" s="99"/>
      <c r="N28" s="99"/>
      <c r="O28" s="99"/>
    </row>
    <row r="29" spans="1:15">
      <c r="A29" s="141" t="s">
        <v>527</v>
      </c>
      <c r="B29" s="142"/>
      <c r="C29" s="143" t="s">
        <v>864</v>
      </c>
      <c r="D29" s="76"/>
      <c r="E29" s="170"/>
      <c r="F29" s="99"/>
      <c r="G29" s="99"/>
      <c r="H29" s="99"/>
      <c r="I29" s="99"/>
      <c r="J29" s="99"/>
      <c r="K29" s="175">
        <f>SUM(K30:K42)</f>
        <v>945387.39000000013</v>
      </c>
      <c r="L29" s="99"/>
      <c r="M29" s="99"/>
      <c r="N29" s="99"/>
      <c r="O29" s="171">
        <f>SUM(O30:O42)</f>
        <v>945387.39000000013</v>
      </c>
    </row>
    <row r="30" spans="1:15">
      <c r="A30" s="144" t="s">
        <v>865</v>
      </c>
      <c r="B30" s="57"/>
      <c r="C30" s="58"/>
      <c r="D30" s="145" t="s">
        <v>460</v>
      </c>
      <c r="E30" s="170"/>
      <c r="F30" s="99"/>
      <c r="G30" s="99"/>
      <c r="H30" s="99"/>
      <c r="I30" s="99"/>
      <c r="J30" s="99"/>
      <c r="K30" s="555">
        <v>892745.26</v>
      </c>
      <c r="L30" s="99"/>
      <c r="M30" s="99"/>
      <c r="N30" s="99"/>
      <c r="O30" s="186">
        <v>892745.26</v>
      </c>
    </row>
    <row r="31" spans="1:15">
      <c r="A31" s="146" t="s">
        <v>866</v>
      </c>
      <c r="B31" s="133"/>
      <c r="C31" s="147"/>
      <c r="D31" s="145" t="s">
        <v>461</v>
      </c>
      <c r="E31" s="170"/>
      <c r="F31" s="99"/>
      <c r="G31" s="99"/>
      <c r="H31" s="99"/>
      <c r="I31" s="99"/>
      <c r="J31" s="99"/>
      <c r="K31" s="186">
        <v>14740.64</v>
      </c>
      <c r="L31" s="99"/>
      <c r="M31" s="99"/>
      <c r="N31" s="99"/>
      <c r="O31" s="186">
        <v>14740.64</v>
      </c>
    </row>
    <row r="32" spans="1:15">
      <c r="A32" s="146" t="s">
        <v>867</v>
      </c>
      <c r="B32" s="133"/>
      <c r="C32" s="147"/>
      <c r="D32" s="145" t="s">
        <v>462</v>
      </c>
      <c r="E32" s="170"/>
      <c r="F32" s="99"/>
      <c r="G32" s="99"/>
      <c r="H32" s="99"/>
      <c r="I32" s="99"/>
      <c r="J32" s="99"/>
      <c r="K32" s="194">
        <v>24</v>
      </c>
      <c r="L32" s="99"/>
      <c r="M32" s="99"/>
      <c r="N32" s="99"/>
      <c r="O32" s="194">
        <v>24</v>
      </c>
    </row>
    <row r="33" spans="1:15">
      <c r="A33" s="146" t="s">
        <v>868</v>
      </c>
      <c r="B33" s="133"/>
      <c r="C33" s="147"/>
      <c r="D33" s="145" t="s">
        <v>463</v>
      </c>
      <c r="E33" s="170"/>
      <c r="F33" s="99"/>
      <c r="G33" s="99"/>
      <c r="H33" s="99"/>
      <c r="I33" s="99"/>
      <c r="J33" s="99"/>
      <c r="K33" s="194">
        <v>1711.78</v>
      </c>
      <c r="L33" s="99"/>
      <c r="M33" s="99"/>
      <c r="N33" s="99"/>
      <c r="O33" s="194">
        <v>1711.78</v>
      </c>
    </row>
    <row r="34" spans="1:15">
      <c r="A34" s="146" t="s">
        <v>869</v>
      </c>
      <c r="B34" s="133"/>
      <c r="C34" s="147"/>
      <c r="D34" s="145" t="s">
        <v>464</v>
      </c>
      <c r="E34" s="170"/>
      <c r="F34" s="99"/>
      <c r="G34" s="99"/>
      <c r="H34" s="99"/>
      <c r="I34" s="99"/>
      <c r="J34" s="99"/>
      <c r="K34" s="186"/>
      <c r="L34" s="99"/>
      <c r="M34" s="99"/>
      <c r="N34" s="99"/>
      <c r="O34" s="186"/>
    </row>
    <row r="35" spans="1:15">
      <c r="A35" s="146" t="s">
        <v>870</v>
      </c>
      <c r="B35" s="133"/>
      <c r="C35" s="147"/>
      <c r="D35" s="145" t="s">
        <v>853</v>
      </c>
      <c r="E35" s="54"/>
      <c r="F35" s="99"/>
      <c r="G35" s="99"/>
      <c r="H35" s="99"/>
      <c r="I35" s="99"/>
      <c r="J35" s="99"/>
      <c r="K35" s="186"/>
      <c r="L35" s="172"/>
      <c r="M35" s="172"/>
      <c r="N35" s="172"/>
      <c r="O35" s="186"/>
    </row>
    <row r="36" spans="1:15">
      <c r="A36" s="146" t="s">
        <v>871</v>
      </c>
      <c r="B36" s="133"/>
      <c r="C36" s="147"/>
      <c r="D36" s="145" t="s">
        <v>467</v>
      </c>
      <c r="E36" s="54"/>
      <c r="F36" s="99"/>
      <c r="G36" s="99"/>
      <c r="H36" s="99"/>
      <c r="I36" s="99"/>
      <c r="J36" s="99"/>
      <c r="K36" s="186">
        <v>3558.5</v>
      </c>
      <c r="L36" s="99"/>
      <c r="M36" s="99"/>
      <c r="N36" s="99"/>
      <c r="O36" s="186">
        <v>3558.5</v>
      </c>
    </row>
    <row r="37" spans="1:15">
      <c r="A37" s="146" t="s">
        <v>872</v>
      </c>
      <c r="B37" s="133"/>
      <c r="C37" s="147"/>
      <c r="D37" s="145" t="s">
        <v>469</v>
      </c>
      <c r="E37" s="54"/>
      <c r="F37" s="99"/>
      <c r="G37" s="99"/>
      <c r="H37" s="99"/>
      <c r="I37" s="99"/>
      <c r="J37" s="99"/>
      <c r="K37" s="186">
        <v>4152</v>
      </c>
      <c r="L37" s="99"/>
      <c r="M37" s="99"/>
      <c r="N37" s="99"/>
      <c r="O37" s="186">
        <v>4152</v>
      </c>
    </row>
    <row r="38" spans="1:15">
      <c r="A38" s="146" t="s">
        <v>873</v>
      </c>
      <c r="B38" s="133"/>
      <c r="C38" s="147"/>
      <c r="D38" s="145" t="s">
        <v>471</v>
      </c>
      <c r="E38" s="54"/>
      <c r="F38" s="99"/>
      <c r="G38" s="99"/>
      <c r="H38" s="99"/>
      <c r="I38" s="99"/>
      <c r="J38" s="99"/>
      <c r="K38" s="186">
        <v>16262.4</v>
      </c>
      <c r="L38" s="99"/>
      <c r="M38" s="99"/>
      <c r="N38" s="99"/>
      <c r="O38" s="186">
        <v>16262.4</v>
      </c>
    </row>
    <row r="39" spans="1:15">
      <c r="A39" s="128" t="s">
        <v>874</v>
      </c>
      <c r="B39" s="133"/>
      <c r="C39" s="147"/>
      <c r="D39" s="145" t="s">
        <v>473</v>
      </c>
      <c r="E39" s="170"/>
      <c r="F39" s="99"/>
      <c r="G39" s="99"/>
      <c r="H39" s="99"/>
      <c r="I39" s="99"/>
      <c r="J39" s="99"/>
      <c r="K39" s="186">
        <v>12192.81</v>
      </c>
      <c r="L39" s="99"/>
      <c r="M39" s="99"/>
      <c r="N39" s="99"/>
      <c r="O39" s="186">
        <v>12192.81</v>
      </c>
    </row>
    <row r="40" spans="1:15">
      <c r="A40" s="128" t="s">
        <v>875</v>
      </c>
      <c r="B40" s="133"/>
      <c r="C40" s="147"/>
      <c r="D40" s="145" t="s">
        <v>876</v>
      </c>
      <c r="E40" s="99"/>
      <c r="F40" s="99"/>
      <c r="G40" s="99"/>
      <c r="H40" s="99"/>
      <c r="I40" s="99"/>
      <c r="J40" s="99"/>
      <c r="K40" s="99"/>
      <c r="L40" s="99"/>
      <c r="M40" s="99"/>
      <c r="N40" s="99"/>
      <c r="O40" s="99"/>
    </row>
    <row r="41" spans="1:15">
      <c r="A41" s="128" t="s">
        <v>877</v>
      </c>
      <c r="B41" s="133"/>
      <c r="C41" s="147"/>
      <c r="D41" s="145" t="s">
        <v>477</v>
      </c>
      <c r="E41" s="99"/>
      <c r="F41" s="99"/>
      <c r="G41" s="99"/>
      <c r="H41" s="99"/>
      <c r="I41" s="99"/>
      <c r="J41" s="99"/>
      <c r="K41" s="173"/>
      <c r="L41" s="172"/>
      <c r="M41" s="172"/>
      <c r="N41" s="172"/>
      <c r="O41" s="173"/>
    </row>
    <row r="42" spans="1:15">
      <c r="A42" s="812" t="s">
        <v>647</v>
      </c>
      <c r="B42" s="812"/>
      <c r="C42" s="812"/>
      <c r="D42" s="812"/>
      <c r="E42" s="812"/>
      <c r="F42" s="812"/>
      <c r="G42" s="812"/>
      <c r="H42" s="812"/>
      <c r="I42" s="812"/>
      <c r="J42" s="812"/>
      <c r="K42" s="812"/>
      <c r="L42" s="812"/>
      <c r="M42" s="812"/>
      <c r="N42" s="812"/>
      <c r="O42" s="812"/>
    </row>
  </sheetData>
  <mergeCells count="11">
    <mergeCell ref="B11:D11"/>
    <mergeCell ref="A42:O42"/>
    <mergeCell ref="B27:D27"/>
    <mergeCell ref="C21:D21"/>
    <mergeCell ref="B28:D28"/>
    <mergeCell ref="A5:O5"/>
    <mergeCell ref="A7:O7"/>
    <mergeCell ref="O9:O10"/>
    <mergeCell ref="E9:N9"/>
    <mergeCell ref="A9:A10"/>
    <mergeCell ref="B9:D10"/>
  </mergeCells>
  <phoneticPr fontId="8" type="noConversion"/>
  <printOptions horizontalCentered="1"/>
  <pageMargins left="0.39370078740157483" right="0.39370078740157483" top="0.39370078740157483" bottom="0.78740157480314965"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7"/>
  <dimension ref="A1:R32"/>
  <sheetViews>
    <sheetView tabSelected="1" topLeftCell="A17" workbookViewId="0">
      <selection activeCell="E24" sqref="E24"/>
    </sheetView>
  </sheetViews>
  <sheetFormatPr defaultRowHeight="13.2"/>
  <cols>
    <col min="1" max="1" width="5.33203125" customWidth="1"/>
    <col min="2" max="2" width="27.6640625" customWidth="1"/>
    <col min="4" max="4" width="11.33203125" customWidth="1"/>
    <col min="5" max="5" width="11.109375" customWidth="1"/>
    <col min="6" max="6" width="16" customWidth="1"/>
    <col min="7" max="7" width="14.6640625" customWidth="1"/>
    <col min="8" max="8" width="11.6640625" customWidth="1"/>
    <col min="10" max="10" width="10.6640625" customWidth="1"/>
  </cols>
  <sheetData>
    <row r="1" spans="1:18" ht="13.8">
      <c r="L1" s="116"/>
      <c r="M1" s="116" t="s">
        <v>878</v>
      </c>
      <c r="N1" s="182"/>
    </row>
    <row r="2" spans="1:18" ht="31.5" customHeight="1">
      <c r="A2" s="228"/>
      <c r="B2" s="228"/>
      <c r="C2" s="228"/>
      <c r="D2" s="228"/>
      <c r="E2" s="228"/>
      <c r="F2" s="228"/>
      <c r="G2" s="228"/>
      <c r="H2" s="228"/>
      <c r="I2" s="228"/>
      <c r="J2" s="228"/>
      <c r="K2" s="824" t="s">
        <v>879</v>
      </c>
      <c r="L2" s="824"/>
      <c r="M2" s="824"/>
      <c r="N2" s="108"/>
    </row>
    <row r="3" spans="1:18" ht="7.5" customHeight="1">
      <c r="A3" s="228"/>
      <c r="B3" s="228"/>
      <c r="C3" s="228"/>
      <c r="D3" s="228"/>
      <c r="E3" s="228"/>
      <c r="F3" s="228"/>
      <c r="G3" s="228"/>
      <c r="H3" s="228"/>
      <c r="I3" s="228"/>
      <c r="J3" s="228"/>
      <c r="K3" s="228"/>
      <c r="L3" s="228"/>
      <c r="M3" s="228"/>
      <c r="N3" s="108"/>
    </row>
    <row r="4" spans="1:18">
      <c r="A4" s="825" t="s">
        <v>880</v>
      </c>
      <c r="B4" s="822"/>
      <c r="C4" s="822"/>
      <c r="D4" s="822"/>
      <c r="E4" s="822"/>
      <c r="F4" s="822"/>
      <c r="G4" s="822"/>
      <c r="H4" s="822"/>
      <c r="I4" s="822"/>
      <c r="J4" s="822"/>
      <c r="K4" s="822"/>
      <c r="L4" s="822"/>
      <c r="M4" s="822"/>
    </row>
    <row r="5" spans="1:18">
      <c r="A5" s="228"/>
      <c r="B5" s="228"/>
      <c r="C5" s="228"/>
      <c r="D5" s="228"/>
      <c r="E5" s="228"/>
      <c r="F5" s="228"/>
      <c r="G5" s="228"/>
      <c r="H5" s="228"/>
      <c r="I5" s="228"/>
      <c r="J5" s="228"/>
      <c r="K5" s="228"/>
      <c r="L5" s="228"/>
      <c r="M5" s="228"/>
    </row>
    <row r="6" spans="1:18">
      <c r="A6" s="826" t="s">
        <v>881</v>
      </c>
      <c r="B6" s="566"/>
      <c r="C6" s="566"/>
      <c r="D6" s="566"/>
      <c r="E6" s="566"/>
      <c r="F6" s="566"/>
      <c r="G6" s="566"/>
      <c r="H6" s="566"/>
      <c r="I6" s="566"/>
      <c r="J6" s="566"/>
      <c r="K6" s="566"/>
      <c r="L6" s="566"/>
      <c r="M6" s="566"/>
    </row>
    <row r="7" spans="1:18" ht="15.6">
      <c r="A7" s="178"/>
      <c r="C7" s="179"/>
      <c r="E7" s="180"/>
    </row>
    <row r="8" spans="1:18" ht="13.5" customHeight="1">
      <c r="A8" s="829" t="s">
        <v>839</v>
      </c>
      <c r="B8" s="832" t="s">
        <v>882</v>
      </c>
      <c r="C8" s="833" t="s">
        <v>241</v>
      </c>
      <c r="D8" s="834"/>
      <c r="E8" s="834"/>
      <c r="F8" s="834"/>
      <c r="G8" s="834"/>
      <c r="H8" s="835"/>
      <c r="I8" s="833" t="s">
        <v>242</v>
      </c>
      <c r="J8" s="834"/>
      <c r="K8" s="834"/>
      <c r="L8" s="834"/>
      <c r="M8" s="834"/>
      <c r="N8" s="835"/>
      <c r="R8" s="200"/>
    </row>
    <row r="9" spans="1:18" ht="13.5" customHeight="1">
      <c r="A9" s="830"/>
      <c r="B9" s="830"/>
      <c r="C9" s="836" t="s">
        <v>883</v>
      </c>
      <c r="D9" s="837" t="s">
        <v>884</v>
      </c>
      <c r="E9" s="834"/>
      <c r="F9" s="834"/>
      <c r="G9" s="834"/>
      <c r="H9" s="835"/>
      <c r="I9" s="836" t="s">
        <v>883</v>
      </c>
      <c r="J9" s="837" t="s">
        <v>884</v>
      </c>
      <c r="K9" s="834"/>
      <c r="L9" s="834"/>
      <c r="M9" s="834"/>
      <c r="N9" s="835"/>
    </row>
    <row r="10" spans="1:18" ht="68.400000000000006">
      <c r="A10" s="831"/>
      <c r="B10" s="831"/>
      <c r="C10" s="831"/>
      <c r="D10" s="227" t="s">
        <v>885</v>
      </c>
      <c r="E10" s="227" t="s">
        <v>886</v>
      </c>
      <c r="F10" s="227" t="s">
        <v>887</v>
      </c>
      <c r="G10" s="227" t="s">
        <v>888</v>
      </c>
      <c r="H10" s="227" t="s">
        <v>889</v>
      </c>
      <c r="I10" s="831"/>
      <c r="J10" s="227" t="s">
        <v>885</v>
      </c>
      <c r="K10" s="227" t="s">
        <v>886</v>
      </c>
      <c r="L10" s="227" t="s">
        <v>890</v>
      </c>
      <c r="M10" s="227" t="s">
        <v>891</v>
      </c>
      <c r="N10" s="227" t="s">
        <v>889</v>
      </c>
    </row>
    <row r="11" spans="1:18">
      <c r="A11" s="229"/>
      <c r="B11" s="229">
        <v>1</v>
      </c>
      <c r="C11" s="230">
        <v>2</v>
      </c>
      <c r="D11" s="229">
        <v>3</v>
      </c>
      <c r="E11" s="229">
        <v>4</v>
      </c>
      <c r="F11" s="229">
        <v>5</v>
      </c>
      <c r="G11" s="229">
        <v>6</v>
      </c>
      <c r="H11" s="229">
        <v>7</v>
      </c>
      <c r="I11" s="229">
        <v>8</v>
      </c>
      <c r="J11" s="229">
        <v>9</v>
      </c>
      <c r="K11" s="229">
        <v>10</v>
      </c>
      <c r="L11" s="229">
        <v>11</v>
      </c>
      <c r="M11" s="229">
        <v>12</v>
      </c>
      <c r="N11" s="229">
        <v>13</v>
      </c>
    </row>
    <row r="12" spans="1:18" ht="35.4" customHeight="1">
      <c r="A12" s="231" t="s">
        <v>387</v>
      </c>
      <c r="B12" s="232" t="s">
        <v>892</v>
      </c>
      <c r="C12" s="233"/>
      <c r="D12" s="234"/>
      <c r="E12" s="235"/>
      <c r="F12" s="234"/>
      <c r="G12" s="234"/>
      <c r="H12" s="234"/>
      <c r="I12" s="236"/>
      <c r="J12" s="236"/>
      <c r="K12" s="236"/>
      <c r="L12" s="236"/>
      <c r="M12" s="236"/>
      <c r="N12" s="236"/>
    </row>
    <row r="13" spans="1:18">
      <c r="A13" s="231" t="s">
        <v>389</v>
      </c>
      <c r="B13" s="237" t="s">
        <v>893</v>
      </c>
      <c r="C13" s="233"/>
      <c r="D13" s="234"/>
      <c r="E13" s="235"/>
      <c r="F13" s="234"/>
      <c r="G13" s="234"/>
      <c r="H13" s="234"/>
      <c r="I13" s="236"/>
      <c r="J13" s="236"/>
      <c r="K13" s="236"/>
      <c r="L13" s="236"/>
      <c r="M13" s="236"/>
      <c r="N13" s="236"/>
    </row>
    <row r="14" spans="1:18" ht="20.399999999999999" customHeight="1">
      <c r="A14" s="238" t="s">
        <v>392</v>
      </c>
      <c r="B14" s="232" t="s">
        <v>894</v>
      </c>
      <c r="C14" s="233">
        <v>8</v>
      </c>
      <c r="D14" s="239">
        <f>SUM(D15+D17)</f>
        <v>157727.18</v>
      </c>
      <c r="E14" s="240">
        <f>SUM(E15+E17)</f>
        <v>59447.119999999995</v>
      </c>
      <c r="F14" s="239"/>
      <c r="G14" s="241"/>
      <c r="H14" s="240">
        <f>SUM(H17+H15)</f>
        <v>11941.67</v>
      </c>
      <c r="I14" s="233">
        <v>8</v>
      </c>
      <c r="J14" s="239">
        <f>SUM(J15+J17)</f>
        <v>304046.91000000003</v>
      </c>
      <c r="K14" s="240">
        <f>SUM(K15+K17)</f>
        <v>88631.39</v>
      </c>
      <c r="L14" s="239"/>
      <c r="M14" s="241"/>
      <c r="N14" s="240">
        <f>SUM(N17+N15)</f>
        <v>26475.360000000001</v>
      </c>
    </row>
    <row r="15" spans="1:18" ht="22.5" customHeight="1">
      <c r="A15" s="242" t="s">
        <v>527</v>
      </c>
      <c r="B15" s="243" t="s">
        <v>895</v>
      </c>
      <c r="C15" s="244">
        <v>7</v>
      </c>
      <c r="D15" s="245">
        <v>142766.16</v>
      </c>
      <c r="E15" s="245">
        <v>54543.39</v>
      </c>
      <c r="F15" s="245"/>
      <c r="G15" s="246"/>
      <c r="H15" s="245">
        <v>11511.87</v>
      </c>
      <c r="I15" s="244">
        <v>7</v>
      </c>
      <c r="J15" s="245">
        <v>274639.21000000002</v>
      </c>
      <c r="K15" s="245">
        <v>80606.11</v>
      </c>
      <c r="L15" s="245"/>
      <c r="M15" s="246"/>
      <c r="N15" s="245">
        <v>25846.97</v>
      </c>
    </row>
    <row r="16" spans="1:18">
      <c r="A16" s="242" t="s">
        <v>529</v>
      </c>
      <c r="B16" s="243" t="s">
        <v>896</v>
      </c>
      <c r="C16" s="233"/>
      <c r="D16" s="247"/>
      <c r="E16" s="247"/>
      <c r="F16" s="248"/>
      <c r="G16" s="248"/>
      <c r="H16" s="248"/>
      <c r="I16" s="233"/>
      <c r="J16" s="247"/>
      <c r="K16" s="247"/>
      <c r="L16" s="248"/>
      <c r="M16" s="248"/>
      <c r="N16" s="248"/>
    </row>
    <row r="17" spans="1:14">
      <c r="A17" s="242" t="s">
        <v>531</v>
      </c>
      <c r="B17" s="243" t="s">
        <v>897</v>
      </c>
      <c r="C17" s="244">
        <v>1</v>
      </c>
      <c r="D17" s="245">
        <v>14961.02</v>
      </c>
      <c r="E17" s="245">
        <v>4903.7299999999996</v>
      </c>
      <c r="F17" s="245"/>
      <c r="G17" s="239"/>
      <c r="H17" s="245">
        <v>429.8</v>
      </c>
      <c r="I17" s="244">
        <v>1</v>
      </c>
      <c r="J17" s="245">
        <v>29407.7</v>
      </c>
      <c r="K17" s="245">
        <v>8025.28</v>
      </c>
      <c r="L17" s="245"/>
      <c r="M17" s="239"/>
      <c r="N17" s="245">
        <v>628.39</v>
      </c>
    </row>
    <row r="18" spans="1:14">
      <c r="A18" s="242" t="s">
        <v>394</v>
      </c>
      <c r="B18" s="237" t="s">
        <v>898</v>
      </c>
      <c r="C18" s="233"/>
      <c r="D18" s="248"/>
      <c r="E18" s="247"/>
      <c r="F18" s="248"/>
      <c r="G18" s="248"/>
      <c r="H18" s="248"/>
      <c r="I18" s="233"/>
      <c r="J18" s="248"/>
      <c r="K18" s="247"/>
      <c r="L18" s="248"/>
      <c r="M18" s="248"/>
      <c r="N18" s="248"/>
    </row>
    <row r="19" spans="1:14" ht="24" customHeight="1">
      <c r="A19" s="242" t="s">
        <v>396</v>
      </c>
      <c r="B19" s="237" t="s">
        <v>899</v>
      </c>
      <c r="C19" s="233">
        <v>38</v>
      </c>
      <c r="D19" s="240">
        <v>512823.15</v>
      </c>
      <c r="E19" s="240">
        <v>85579.91</v>
      </c>
      <c r="F19" s="240"/>
      <c r="G19" s="241"/>
      <c r="H19" s="240">
        <v>55796.69</v>
      </c>
      <c r="I19" s="233">
        <v>38</v>
      </c>
      <c r="J19" s="240">
        <v>1042492.78</v>
      </c>
      <c r="K19" s="240">
        <v>128750.9</v>
      </c>
      <c r="L19" s="240"/>
      <c r="M19" s="241"/>
      <c r="N19" s="240">
        <v>29917.33</v>
      </c>
    </row>
    <row r="20" spans="1:14" ht="18.75" customHeight="1">
      <c r="A20" s="242" t="s">
        <v>699</v>
      </c>
      <c r="B20" s="243" t="s">
        <v>895</v>
      </c>
      <c r="C20" s="233"/>
      <c r="D20" s="248"/>
      <c r="E20" s="247"/>
      <c r="F20" s="248"/>
      <c r="G20" s="248"/>
      <c r="H20" s="248"/>
      <c r="I20" s="233"/>
      <c r="J20" s="248"/>
      <c r="K20" s="247"/>
      <c r="L20" s="248"/>
      <c r="M20" s="248"/>
      <c r="N20" s="248"/>
    </row>
    <row r="21" spans="1:14" ht="13.95" customHeight="1">
      <c r="A21" s="249" t="s">
        <v>701</v>
      </c>
      <c r="B21" s="250" t="s">
        <v>900</v>
      </c>
      <c r="C21" s="244">
        <v>38</v>
      </c>
      <c r="D21" s="245">
        <v>512823.15</v>
      </c>
      <c r="E21" s="245">
        <v>85579.91</v>
      </c>
      <c r="F21" s="245"/>
      <c r="G21" s="248"/>
      <c r="H21" s="245">
        <v>55796.69</v>
      </c>
      <c r="I21" s="244">
        <v>38</v>
      </c>
      <c r="J21" s="245">
        <v>1042492.78</v>
      </c>
      <c r="K21" s="245">
        <v>128750.9</v>
      </c>
      <c r="L21" s="245"/>
      <c r="M21" s="248"/>
      <c r="N21" s="245">
        <v>29917.33</v>
      </c>
    </row>
    <row r="22" spans="1:14">
      <c r="A22" s="238" t="s">
        <v>398</v>
      </c>
      <c r="B22" s="232" t="s">
        <v>901</v>
      </c>
      <c r="C22" s="233"/>
      <c r="D22" s="248"/>
      <c r="E22" s="247"/>
      <c r="F22" s="248"/>
      <c r="G22" s="248"/>
      <c r="H22" s="248"/>
      <c r="I22" s="236"/>
      <c r="J22" s="236"/>
      <c r="K22" s="247"/>
      <c r="L22" s="236"/>
      <c r="M22" s="236"/>
      <c r="N22" s="248"/>
    </row>
    <row r="23" spans="1:14">
      <c r="A23" s="242" t="s">
        <v>400</v>
      </c>
      <c r="B23" s="232" t="s">
        <v>902</v>
      </c>
      <c r="C23" s="233">
        <f>SUM(C14+C19)</f>
        <v>46</v>
      </c>
      <c r="D23" s="240">
        <f>D14+D19</f>
        <v>670550.33000000007</v>
      </c>
      <c r="E23" s="240">
        <f>E14+E19</f>
        <v>145027.03</v>
      </c>
      <c r="F23" s="240">
        <f>SUM(F14+F19)</f>
        <v>0</v>
      </c>
      <c r="G23" s="251"/>
      <c r="H23" s="240">
        <f>H14+H19</f>
        <v>67738.36</v>
      </c>
      <c r="I23" s="252">
        <f>SUM(I14+I19)</f>
        <v>46</v>
      </c>
      <c r="J23" s="240">
        <f>J14+J19</f>
        <v>1346539.69</v>
      </c>
      <c r="K23" s="240">
        <f>K14+K19</f>
        <v>217382.28999999998</v>
      </c>
      <c r="L23" s="240">
        <f>SUM(L14+L19)</f>
        <v>0</v>
      </c>
      <c r="M23" s="251"/>
      <c r="N23" s="240">
        <f>N14+N19</f>
        <v>56392.69</v>
      </c>
    </row>
    <row r="24" spans="1:14" ht="25.2" customHeight="1">
      <c r="A24" s="242" t="s">
        <v>402</v>
      </c>
      <c r="B24" s="232" t="s">
        <v>903</v>
      </c>
      <c r="C24" s="233"/>
      <c r="D24" s="556">
        <v>9584.01</v>
      </c>
      <c r="E24" s="556">
        <v>1629.28</v>
      </c>
      <c r="F24" s="235"/>
      <c r="G24" s="235"/>
      <c r="H24" s="556">
        <v>945.22</v>
      </c>
      <c r="I24" s="253"/>
      <c r="J24" s="240">
        <v>19294.62</v>
      </c>
      <c r="K24" s="240">
        <v>3117.14</v>
      </c>
      <c r="L24" s="235"/>
      <c r="M24" s="235"/>
      <c r="N24" s="240">
        <v>767.67</v>
      </c>
    </row>
    <row r="26" spans="1:14" ht="21.6" customHeight="1">
      <c r="A26" s="827" t="s">
        <v>904</v>
      </c>
      <c r="B26" s="828"/>
      <c r="C26" s="828"/>
      <c r="D26" s="828"/>
      <c r="E26" s="828"/>
      <c r="F26" s="828"/>
      <c r="G26" s="828"/>
      <c r="H26" s="828"/>
      <c r="I26" s="828"/>
      <c r="J26" s="828"/>
      <c r="K26" s="828"/>
      <c r="L26" s="828"/>
      <c r="M26" s="828"/>
      <c r="N26" s="828"/>
    </row>
    <row r="27" spans="1:14" ht="14.4">
      <c r="A27" s="821" t="s">
        <v>905</v>
      </c>
      <c r="B27" s="822"/>
      <c r="C27" s="822"/>
      <c r="D27" s="822"/>
      <c r="E27" s="822"/>
      <c r="F27" s="822"/>
      <c r="G27" s="822"/>
      <c r="H27" s="822"/>
      <c r="I27" s="822"/>
      <c r="J27" s="822"/>
      <c r="K27" s="822"/>
      <c r="L27" s="822"/>
      <c r="M27" s="822"/>
      <c r="N27" s="822"/>
    </row>
    <row r="28" spans="1:14" ht="14.4">
      <c r="A28" s="821" t="s">
        <v>906</v>
      </c>
      <c r="B28" s="822"/>
      <c r="C28" s="822"/>
      <c r="D28" s="822"/>
      <c r="E28" s="822"/>
      <c r="F28" s="822"/>
      <c r="G28" s="822"/>
      <c r="H28" s="822"/>
      <c r="I28" s="822"/>
      <c r="J28" s="822"/>
      <c r="K28" s="822"/>
      <c r="L28" s="822"/>
      <c r="M28" s="822"/>
      <c r="N28" s="822"/>
    </row>
    <row r="29" spans="1:14" ht="14.4">
      <c r="A29" s="821" t="s">
        <v>907</v>
      </c>
      <c r="B29" s="822"/>
      <c r="C29" s="822"/>
      <c r="D29" s="822"/>
      <c r="E29" s="822"/>
      <c r="F29" s="822"/>
      <c r="G29" s="822"/>
      <c r="H29" s="822"/>
      <c r="I29" s="822"/>
      <c r="J29" s="822"/>
      <c r="K29" s="822"/>
      <c r="L29" s="822"/>
      <c r="M29" s="822"/>
      <c r="N29" s="822"/>
    </row>
    <row r="30" spans="1:14" ht="14.4">
      <c r="A30" s="821" t="s">
        <v>908</v>
      </c>
      <c r="B30" s="822"/>
      <c r="C30" s="822"/>
      <c r="D30" s="822"/>
      <c r="E30" s="822"/>
      <c r="F30" s="822"/>
      <c r="G30" s="822"/>
      <c r="H30" s="822"/>
      <c r="I30" s="822"/>
      <c r="J30" s="822"/>
      <c r="K30" s="822"/>
      <c r="L30" s="822"/>
      <c r="M30" s="822"/>
      <c r="N30" s="822"/>
    </row>
    <row r="31" spans="1:14">
      <c r="A31" s="823" t="s">
        <v>909</v>
      </c>
      <c r="B31" s="822"/>
      <c r="C31" s="822"/>
      <c r="D31" s="822"/>
      <c r="E31" s="822"/>
      <c r="F31" s="822"/>
      <c r="G31" s="822"/>
      <c r="H31" s="822"/>
      <c r="I31" s="822"/>
      <c r="J31" s="822"/>
      <c r="K31" s="822"/>
      <c r="L31" s="822"/>
      <c r="M31" s="822"/>
      <c r="N31" s="822"/>
    </row>
    <row r="32" spans="1:14" ht="14.4">
      <c r="A32" s="821" t="s">
        <v>910</v>
      </c>
      <c r="B32" s="822"/>
      <c r="C32" s="822"/>
      <c r="D32" s="822"/>
      <c r="E32" s="822"/>
      <c r="F32" s="822"/>
      <c r="G32" s="822"/>
      <c r="H32" s="822"/>
      <c r="I32" s="822"/>
      <c r="J32" s="822"/>
      <c r="K32" s="822"/>
      <c r="L32" s="822"/>
      <c r="M32" s="822"/>
      <c r="N32" s="822"/>
    </row>
  </sheetData>
  <mergeCells count="18">
    <mergeCell ref="K2:M2"/>
    <mergeCell ref="A4:M4"/>
    <mergeCell ref="A6:M6"/>
    <mergeCell ref="A26:N26"/>
    <mergeCell ref="A8:A10"/>
    <mergeCell ref="B8:B10"/>
    <mergeCell ref="C8:H8"/>
    <mergeCell ref="I8:N8"/>
    <mergeCell ref="C9:C10"/>
    <mergeCell ref="D9:H9"/>
    <mergeCell ref="I9:I10"/>
    <mergeCell ref="J9:N9"/>
    <mergeCell ref="A32:N32"/>
    <mergeCell ref="A27:N27"/>
    <mergeCell ref="A28:N28"/>
    <mergeCell ref="A29:N29"/>
    <mergeCell ref="A30:N30"/>
    <mergeCell ref="A31:N31"/>
  </mergeCells>
  <pageMargins left="0" right="0" top="0.74803149606299213" bottom="0.74803149606299213" header="0.31496062992125984" footer="0.31496062992125984"/>
  <pageSetup paperSize="9"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1969-67C1-407B-899E-94AE42A4F907}">
  <sheetPr codeName="Lapas13"/>
  <dimension ref="A1:D14"/>
  <sheetViews>
    <sheetView workbookViewId="0">
      <selection activeCell="A5" sqref="A5:B5"/>
    </sheetView>
  </sheetViews>
  <sheetFormatPr defaultRowHeight="13.2"/>
  <cols>
    <col min="1" max="1" width="30.6640625" customWidth="1"/>
    <col min="2" max="2" width="54.6640625" customWidth="1"/>
    <col min="4" max="4" width="9.5546875" bestFit="1" customWidth="1"/>
  </cols>
  <sheetData>
    <row r="1" spans="1:4" ht="17.399999999999999" customHeight="1">
      <c r="B1" s="100" t="s">
        <v>911</v>
      </c>
    </row>
    <row r="2" spans="1:4" ht="33" customHeight="1">
      <c r="A2" s="32"/>
      <c r="B2" s="188" t="s">
        <v>912</v>
      </c>
    </row>
    <row r="3" spans="1:4" ht="15.6">
      <c r="A3" s="32"/>
      <c r="B3" s="189" t="s">
        <v>913</v>
      </c>
    </row>
    <row r="4" spans="1:4">
      <c r="A4" s="32"/>
      <c r="B4" s="32"/>
    </row>
    <row r="5" spans="1:4" ht="43.95" customHeight="1">
      <c r="A5" s="709" t="s">
        <v>914</v>
      </c>
      <c r="B5" s="709"/>
    </row>
    <row r="6" spans="1:4">
      <c r="A6" s="32"/>
      <c r="B6" s="32"/>
    </row>
    <row r="7" spans="1:4" ht="29.4" customHeight="1">
      <c r="A7" s="838" t="s">
        <v>915</v>
      </c>
      <c r="B7" s="838"/>
    </row>
    <row r="8" spans="1:4">
      <c r="A8" s="32"/>
      <c r="B8" s="32"/>
    </row>
    <row r="9" spans="1:4" ht="34.950000000000003" customHeight="1">
      <c r="A9" s="190" t="s">
        <v>916</v>
      </c>
      <c r="B9" s="191" t="s">
        <v>917</v>
      </c>
    </row>
    <row r="10" spans="1:4">
      <c r="A10" s="98">
        <v>1</v>
      </c>
      <c r="B10" s="98">
        <v>2</v>
      </c>
    </row>
    <row r="11" spans="1:4" ht="15.6">
      <c r="A11" s="192" t="s">
        <v>918</v>
      </c>
      <c r="B11" s="265">
        <v>16262.4</v>
      </c>
    </row>
    <row r="12" spans="1:4" ht="15.6">
      <c r="A12" s="192" t="s">
        <v>919</v>
      </c>
      <c r="B12" s="265">
        <v>130099.2</v>
      </c>
      <c r="D12" s="225"/>
    </row>
    <row r="13" spans="1:4" ht="15.6">
      <c r="A13" s="192" t="s">
        <v>920</v>
      </c>
      <c r="B13" s="265">
        <v>46076.800000000003</v>
      </c>
    </row>
    <row r="14" spans="1:4" ht="15.6">
      <c r="A14" s="193" t="s">
        <v>383</v>
      </c>
      <c r="B14" s="201">
        <f>SUM(B11:B13)</f>
        <v>192438.40000000002</v>
      </c>
      <c r="D14" s="225"/>
    </row>
  </sheetData>
  <mergeCells count="2">
    <mergeCell ref="A5:B5"/>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0047-5C5D-4F6E-9F83-4740CF4428A2}">
  <sheetPr codeName="Lapas2"/>
  <dimension ref="A1:K64"/>
  <sheetViews>
    <sheetView topLeftCell="A20" workbookViewId="0">
      <selection activeCell="H30" sqref="H30"/>
    </sheetView>
  </sheetViews>
  <sheetFormatPr defaultColWidth="8.33203125" defaultRowHeight="14.4"/>
  <cols>
    <col min="1" max="1" width="7.33203125" style="384" customWidth="1"/>
    <col min="2" max="2" width="1.44140625" style="384" hidden="1" customWidth="1"/>
    <col min="3" max="3" width="27.33203125" style="384" customWidth="1"/>
    <col min="4" max="4" width="16.5546875" style="384" customWidth="1"/>
    <col min="5" max="5" width="0" style="384" hidden="1" customWidth="1"/>
    <col min="6" max="6" width="10.6640625" style="384" customWidth="1"/>
    <col min="7" max="7" width="12.5546875" style="384" customWidth="1"/>
    <col min="8" max="8" width="15.5546875" style="384" customWidth="1"/>
    <col min="9" max="9" width="16.6640625" style="384" customWidth="1"/>
    <col min="10" max="10" width="10" style="417" hidden="1" customWidth="1"/>
    <col min="11" max="11" width="8.33203125" style="417" hidden="1" customWidth="1"/>
    <col min="12" max="16384" width="8.33203125" style="417"/>
  </cols>
  <sheetData>
    <row r="1" spans="1:9" s="384" customFormat="1" ht="6.6" customHeight="1">
      <c r="G1" s="385"/>
      <c r="H1" s="385"/>
    </row>
    <row r="2" spans="1:9" s="384" customFormat="1" ht="15.6">
      <c r="D2" s="386"/>
      <c r="G2" s="387" t="s">
        <v>233</v>
      </c>
      <c r="H2" s="388"/>
      <c r="I2" s="388"/>
    </row>
    <row r="3" spans="1:9" s="384" customFormat="1" ht="15.6">
      <c r="G3" s="387" t="s">
        <v>1</v>
      </c>
      <c r="H3" s="388"/>
      <c r="I3" s="388"/>
    </row>
    <row r="4" spans="1:9" s="384" customFormat="1" ht="7.95" customHeight="1"/>
    <row r="5" spans="1:9" s="384" customFormat="1" ht="15.6">
      <c r="A5" s="590" t="s">
        <v>4</v>
      </c>
      <c r="B5" s="591"/>
      <c r="C5" s="591"/>
      <c r="D5" s="591"/>
      <c r="E5" s="591"/>
      <c r="F5" s="591"/>
      <c r="G5" s="591"/>
      <c r="H5" s="591"/>
      <c r="I5" s="591"/>
    </row>
    <row r="6" spans="1:9" s="384" customFormat="1">
      <c r="A6" s="592" t="s">
        <v>234</v>
      </c>
      <c r="B6" s="589"/>
      <c r="C6" s="589"/>
      <c r="D6" s="589"/>
      <c r="E6" s="589"/>
      <c r="F6" s="589"/>
      <c r="G6" s="589"/>
      <c r="H6" s="589"/>
      <c r="I6" s="589"/>
    </row>
    <row r="7" spans="1:9" s="384" customFormat="1" ht="15.6">
      <c r="A7" s="593" t="s">
        <v>2</v>
      </c>
      <c r="B7" s="594"/>
      <c r="C7" s="594"/>
      <c r="D7" s="594"/>
      <c r="E7" s="594"/>
      <c r="F7" s="594"/>
      <c r="G7" s="594"/>
      <c r="H7" s="594"/>
      <c r="I7" s="594"/>
    </row>
    <row r="8" spans="1:9" s="384" customFormat="1">
      <c r="A8" s="592" t="s">
        <v>235</v>
      </c>
      <c r="B8" s="589"/>
      <c r="C8" s="589"/>
      <c r="D8" s="589"/>
      <c r="E8" s="589"/>
      <c r="F8" s="589"/>
      <c r="G8" s="589"/>
      <c r="H8" s="589"/>
      <c r="I8" s="589"/>
    </row>
    <row r="9" spans="1:9" s="384" customFormat="1">
      <c r="A9" s="592" t="s">
        <v>236</v>
      </c>
      <c r="B9" s="595"/>
      <c r="C9" s="595"/>
      <c r="D9" s="595"/>
      <c r="E9" s="595"/>
      <c r="F9" s="595"/>
      <c r="G9" s="595"/>
      <c r="H9" s="595"/>
      <c r="I9" s="595"/>
    </row>
    <row r="10" spans="1:9" s="384" customFormat="1" ht="4.95" customHeight="1">
      <c r="A10" s="588"/>
      <c r="B10" s="589"/>
      <c r="C10" s="589"/>
      <c r="D10" s="589"/>
      <c r="E10" s="589"/>
      <c r="F10" s="589"/>
      <c r="G10" s="589"/>
      <c r="H10" s="589"/>
      <c r="I10" s="589"/>
    </row>
    <row r="11" spans="1:9" s="384" customFormat="1">
      <c r="A11" s="597" t="s">
        <v>237</v>
      </c>
      <c r="B11" s="598"/>
      <c r="C11" s="598"/>
      <c r="D11" s="598"/>
      <c r="E11" s="598"/>
      <c r="F11" s="598"/>
      <c r="G11" s="598"/>
      <c r="H11" s="598"/>
      <c r="I11" s="598"/>
    </row>
    <row r="12" spans="1:9" s="384" customFormat="1" ht="8.4" customHeight="1">
      <c r="A12" s="391"/>
      <c r="B12" s="390"/>
      <c r="C12" s="390"/>
      <c r="D12" s="390"/>
      <c r="E12" s="390"/>
      <c r="F12" s="390"/>
      <c r="G12" s="390"/>
      <c r="H12" s="390"/>
      <c r="I12" s="390"/>
    </row>
    <row r="13" spans="1:9" s="384" customFormat="1">
      <c r="A13" s="597" t="s">
        <v>7</v>
      </c>
      <c r="B13" s="598"/>
      <c r="C13" s="598"/>
      <c r="D13" s="598"/>
      <c r="E13" s="598"/>
      <c r="F13" s="598"/>
      <c r="G13" s="598"/>
      <c r="H13" s="598"/>
      <c r="I13" s="598"/>
    </row>
    <row r="14" spans="1:9" s="384" customFormat="1" ht="9.75" customHeight="1">
      <c r="A14" s="389"/>
      <c r="B14" s="390"/>
      <c r="C14" s="390"/>
      <c r="D14" s="390"/>
      <c r="E14" s="390"/>
      <c r="F14" s="390"/>
      <c r="G14" s="390"/>
      <c r="H14" s="390"/>
      <c r="I14" s="390"/>
    </row>
    <row r="15" spans="1:9" s="384" customFormat="1">
      <c r="A15" s="599" t="s">
        <v>238</v>
      </c>
      <c r="B15" s="589"/>
      <c r="C15" s="589"/>
      <c r="D15" s="589"/>
      <c r="E15" s="589"/>
      <c r="F15" s="589"/>
      <c r="G15" s="589"/>
      <c r="H15" s="589"/>
      <c r="I15" s="589"/>
    </row>
    <row r="16" spans="1:9" s="384" customFormat="1" ht="12.6" customHeight="1">
      <c r="A16" s="592" t="s">
        <v>9</v>
      </c>
      <c r="B16" s="589"/>
      <c r="C16" s="589"/>
      <c r="D16" s="589"/>
      <c r="E16" s="589"/>
      <c r="F16" s="589"/>
      <c r="G16" s="589"/>
      <c r="H16" s="589"/>
      <c r="I16" s="589"/>
    </row>
    <row r="17" spans="1:11" s="390" customFormat="1" ht="13.8">
      <c r="A17" s="600" t="s">
        <v>239</v>
      </c>
      <c r="B17" s="589"/>
      <c r="C17" s="589"/>
      <c r="D17" s="589"/>
      <c r="E17" s="589"/>
      <c r="F17" s="589"/>
      <c r="G17" s="589"/>
      <c r="H17" s="589"/>
      <c r="I17" s="589"/>
    </row>
    <row r="18" spans="1:11" s="394" customFormat="1" ht="35.25" customHeight="1">
      <c r="A18" s="601" t="s">
        <v>11</v>
      </c>
      <c r="B18" s="601"/>
      <c r="C18" s="601" t="s">
        <v>12</v>
      </c>
      <c r="D18" s="602"/>
      <c r="E18" s="602"/>
      <c r="F18" s="602"/>
      <c r="G18" s="392" t="s">
        <v>240</v>
      </c>
      <c r="H18" s="392" t="s">
        <v>241</v>
      </c>
      <c r="I18" s="393" t="s">
        <v>242</v>
      </c>
      <c r="J18" s="394" t="s">
        <v>243</v>
      </c>
    </row>
    <row r="19" spans="1:11" s="400" customFormat="1" ht="13.8">
      <c r="A19" s="395" t="s">
        <v>16</v>
      </c>
      <c r="B19" s="396" t="s">
        <v>244</v>
      </c>
      <c r="C19" s="603" t="s">
        <v>244</v>
      </c>
      <c r="D19" s="604"/>
      <c r="E19" s="604"/>
      <c r="F19" s="604"/>
      <c r="G19" s="396"/>
      <c r="H19" s="398">
        <f>SUM(H20,H25,H26)</f>
        <v>967388.11</v>
      </c>
      <c r="I19" s="399">
        <f>SUM(I20,I25,I26)</f>
        <v>1824067.54</v>
      </c>
      <c r="J19" s="400">
        <f>SUM(J20,J25,J26)</f>
        <v>0</v>
      </c>
      <c r="K19" s="400" t="s">
        <v>18</v>
      </c>
    </row>
    <row r="20" spans="1:11" s="384" customFormat="1">
      <c r="A20" s="401" t="s">
        <v>19</v>
      </c>
      <c r="B20" s="402" t="s">
        <v>245</v>
      </c>
      <c r="C20" s="605" t="s">
        <v>245</v>
      </c>
      <c r="D20" s="605"/>
      <c r="E20" s="605"/>
      <c r="F20" s="605"/>
      <c r="G20" s="407">
        <v>11</v>
      </c>
      <c r="H20" s="403">
        <f>SUM(H21:H24)</f>
        <v>967388.11</v>
      </c>
      <c r="I20" s="404">
        <f>SUM(I21:I24)</f>
        <v>1824067.54</v>
      </c>
      <c r="J20" s="384">
        <f>SUM(J21:J24)</f>
        <v>0</v>
      </c>
      <c r="K20" s="384" t="s">
        <v>18</v>
      </c>
    </row>
    <row r="21" spans="1:11" s="384" customFormat="1">
      <c r="A21" s="401" t="s">
        <v>246</v>
      </c>
      <c r="B21" s="402" t="s">
        <v>139</v>
      </c>
      <c r="C21" s="605" t="s">
        <v>139</v>
      </c>
      <c r="D21" s="605"/>
      <c r="E21" s="605"/>
      <c r="F21" s="605"/>
      <c r="G21" s="402"/>
      <c r="H21" s="405"/>
      <c r="I21" s="404"/>
      <c r="J21" s="384" t="s">
        <v>247</v>
      </c>
      <c r="K21" s="384" t="s">
        <v>248</v>
      </c>
    </row>
    <row r="22" spans="1:11" s="384" customFormat="1">
      <c r="A22" s="401" t="s">
        <v>249</v>
      </c>
      <c r="B22" s="406" t="s">
        <v>250</v>
      </c>
      <c r="C22" s="596" t="s">
        <v>250</v>
      </c>
      <c r="D22" s="596"/>
      <c r="E22" s="596"/>
      <c r="F22" s="596"/>
      <c r="G22" s="406"/>
      <c r="H22" s="405"/>
      <c r="I22" s="404"/>
      <c r="J22" s="384" t="s">
        <v>251</v>
      </c>
      <c r="K22" s="384" t="s">
        <v>23</v>
      </c>
    </row>
    <row r="23" spans="1:11" s="384" customFormat="1">
      <c r="A23" s="401" t="s">
        <v>252</v>
      </c>
      <c r="B23" s="402" t="s">
        <v>253</v>
      </c>
      <c r="C23" s="596" t="s">
        <v>253</v>
      </c>
      <c r="D23" s="596"/>
      <c r="E23" s="596"/>
      <c r="F23" s="596"/>
      <c r="G23" s="402"/>
      <c r="H23" s="405"/>
      <c r="I23" s="404"/>
      <c r="J23" s="384" t="s">
        <v>254</v>
      </c>
      <c r="K23" s="384" t="s">
        <v>255</v>
      </c>
    </row>
    <row r="24" spans="1:11" s="384" customFormat="1">
      <c r="A24" s="401" t="s">
        <v>256</v>
      </c>
      <c r="B24" s="406" t="s">
        <v>257</v>
      </c>
      <c r="C24" s="596" t="s">
        <v>257</v>
      </c>
      <c r="D24" s="596"/>
      <c r="E24" s="596"/>
      <c r="F24" s="596"/>
      <c r="G24" s="406"/>
      <c r="H24" s="405">
        <v>967388.11</v>
      </c>
      <c r="I24" s="405">
        <v>1824067.54</v>
      </c>
      <c r="J24" s="384" t="s">
        <v>258</v>
      </c>
      <c r="K24" s="384" t="s">
        <v>259</v>
      </c>
    </row>
    <row r="25" spans="1:11" s="384" customFormat="1">
      <c r="A25" s="401" t="s">
        <v>40</v>
      </c>
      <c r="B25" s="402" t="s">
        <v>260</v>
      </c>
      <c r="C25" s="596" t="s">
        <v>260</v>
      </c>
      <c r="D25" s="596"/>
      <c r="E25" s="596"/>
      <c r="F25" s="596"/>
      <c r="G25" s="402"/>
      <c r="H25" s="405" t="s">
        <v>23</v>
      </c>
      <c r="I25" s="404" t="s">
        <v>23</v>
      </c>
      <c r="J25" s="384" t="s">
        <v>261</v>
      </c>
      <c r="K25" s="384" t="s">
        <v>23</v>
      </c>
    </row>
    <row r="26" spans="1:11" s="384" customFormat="1">
      <c r="A26" s="401" t="s">
        <v>77</v>
      </c>
      <c r="B26" s="402" t="s">
        <v>262</v>
      </c>
      <c r="C26" s="596" t="s">
        <v>262</v>
      </c>
      <c r="D26" s="596"/>
      <c r="E26" s="596"/>
      <c r="F26" s="596"/>
      <c r="G26" s="402"/>
      <c r="H26" s="405"/>
      <c r="I26" s="404"/>
      <c r="J26" s="384">
        <f>SUM(J27,J28)</f>
        <v>0</v>
      </c>
      <c r="K26" s="384" t="s">
        <v>18</v>
      </c>
    </row>
    <row r="27" spans="1:11" s="384" customFormat="1">
      <c r="A27" s="401" t="s">
        <v>263</v>
      </c>
      <c r="B27" s="406" t="s">
        <v>264</v>
      </c>
      <c r="C27" s="596" t="s">
        <v>264</v>
      </c>
      <c r="D27" s="596"/>
      <c r="E27" s="596"/>
      <c r="F27" s="596"/>
      <c r="G27" s="406"/>
      <c r="H27" s="405"/>
      <c r="I27" s="404"/>
      <c r="J27" s="384" t="s">
        <v>265</v>
      </c>
      <c r="K27" s="384" t="s">
        <v>266</v>
      </c>
    </row>
    <row r="28" spans="1:11" s="384" customFormat="1">
      <c r="A28" s="401" t="s">
        <v>267</v>
      </c>
      <c r="B28" s="406" t="s">
        <v>268</v>
      </c>
      <c r="C28" s="596" t="s">
        <v>268</v>
      </c>
      <c r="D28" s="596"/>
      <c r="E28" s="596"/>
      <c r="F28" s="596"/>
      <c r="G28" s="406"/>
      <c r="H28" s="405"/>
      <c r="I28" s="404"/>
      <c r="J28" s="384" t="s">
        <v>269</v>
      </c>
      <c r="K28" s="384" t="s">
        <v>270</v>
      </c>
    </row>
    <row r="29" spans="1:11" s="400" customFormat="1" ht="13.8">
      <c r="A29" s="395" t="s">
        <v>86</v>
      </c>
      <c r="B29" s="396" t="s">
        <v>271</v>
      </c>
      <c r="C29" s="603" t="s">
        <v>271</v>
      </c>
      <c r="D29" s="603"/>
      <c r="E29" s="603"/>
      <c r="F29" s="603"/>
      <c r="G29" s="407">
        <v>12</v>
      </c>
      <c r="H29" s="399">
        <f>SUM(H30:H43)</f>
        <v>967388.11</v>
      </c>
      <c r="I29" s="399">
        <f>SUM(I30:I43)</f>
        <v>1824055.4600000002</v>
      </c>
      <c r="J29" s="400">
        <f>SUM(J30:J43)</f>
        <v>0</v>
      </c>
      <c r="K29" s="400" t="s">
        <v>18</v>
      </c>
    </row>
    <row r="30" spans="1:11" s="384" customFormat="1">
      <c r="A30" s="401" t="s">
        <v>19</v>
      </c>
      <c r="B30" s="402" t="s">
        <v>272</v>
      </c>
      <c r="C30" s="596" t="s">
        <v>273</v>
      </c>
      <c r="D30" s="606"/>
      <c r="E30" s="606"/>
      <c r="F30" s="606"/>
      <c r="G30" s="402"/>
      <c r="H30" s="405">
        <v>883315.72</v>
      </c>
      <c r="I30" s="405">
        <v>1620314.67</v>
      </c>
      <c r="J30" s="384" t="s">
        <v>274</v>
      </c>
      <c r="K30" s="384" t="s">
        <v>275</v>
      </c>
    </row>
    <row r="31" spans="1:11" s="384" customFormat="1">
      <c r="A31" s="401" t="s">
        <v>40</v>
      </c>
      <c r="B31" s="402" t="s">
        <v>276</v>
      </c>
      <c r="C31" s="596" t="s">
        <v>277</v>
      </c>
      <c r="D31" s="606"/>
      <c r="E31" s="606"/>
      <c r="F31" s="606"/>
      <c r="G31" s="402"/>
      <c r="H31" s="403">
        <v>13891.71</v>
      </c>
      <c r="I31" s="405">
        <v>43778.26</v>
      </c>
      <c r="J31" s="384" t="s">
        <v>278</v>
      </c>
      <c r="K31" s="384" t="s">
        <v>279</v>
      </c>
    </row>
    <row r="32" spans="1:11" s="384" customFormat="1">
      <c r="A32" s="401" t="s">
        <v>77</v>
      </c>
      <c r="B32" s="402" t="s">
        <v>280</v>
      </c>
      <c r="C32" s="596" t="s">
        <v>281</v>
      </c>
      <c r="D32" s="606"/>
      <c r="E32" s="606"/>
      <c r="F32" s="606"/>
      <c r="G32" s="402"/>
      <c r="H32" s="403">
        <v>13321.08</v>
      </c>
      <c r="I32" s="405">
        <v>30332.32</v>
      </c>
      <c r="J32" s="384" t="s">
        <v>282</v>
      </c>
      <c r="K32" s="384" t="s">
        <v>283</v>
      </c>
    </row>
    <row r="33" spans="1:11" s="384" customFormat="1">
      <c r="A33" s="401" t="s">
        <v>81</v>
      </c>
      <c r="B33" s="402" t="s">
        <v>284</v>
      </c>
      <c r="C33" s="605" t="s">
        <v>285</v>
      </c>
      <c r="D33" s="606"/>
      <c r="E33" s="606"/>
      <c r="F33" s="606"/>
      <c r="G33" s="402"/>
      <c r="H33" s="403">
        <v>24</v>
      </c>
      <c r="I33" s="405">
        <v>48.8</v>
      </c>
      <c r="J33" s="384" t="s">
        <v>286</v>
      </c>
      <c r="K33" s="384" t="s">
        <v>287</v>
      </c>
    </row>
    <row r="34" spans="1:11" s="384" customFormat="1">
      <c r="A34" s="401" t="s">
        <v>83</v>
      </c>
      <c r="B34" s="402" t="s">
        <v>288</v>
      </c>
      <c r="C34" s="605" t="s">
        <v>289</v>
      </c>
      <c r="D34" s="606"/>
      <c r="E34" s="606"/>
      <c r="F34" s="606"/>
      <c r="G34" s="402"/>
      <c r="H34" s="403">
        <v>1756.04</v>
      </c>
      <c r="I34" s="405">
        <v>3023.77</v>
      </c>
      <c r="J34" s="384" t="s">
        <v>290</v>
      </c>
      <c r="K34" s="384" t="s">
        <v>291</v>
      </c>
    </row>
    <row r="35" spans="1:11" s="384" customFormat="1">
      <c r="A35" s="401" t="s">
        <v>292</v>
      </c>
      <c r="B35" s="402" t="s">
        <v>293</v>
      </c>
      <c r="C35" s="605" t="s">
        <v>294</v>
      </c>
      <c r="D35" s="606"/>
      <c r="E35" s="606"/>
      <c r="F35" s="606"/>
      <c r="G35" s="402"/>
      <c r="H35" s="403"/>
      <c r="I35" s="405">
        <v>3983.1</v>
      </c>
      <c r="J35" s="384" t="s">
        <v>295</v>
      </c>
      <c r="K35" s="384" t="s">
        <v>296</v>
      </c>
    </row>
    <row r="36" spans="1:11" s="384" customFormat="1">
      <c r="A36" s="401" t="s">
        <v>297</v>
      </c>
      <c r="B36" s="402" t="s">
        <v>298</v>
      </c>
      <c r="C36" s="605" t="s">
        <v>299</v>
      </c>
      <c r="D36" s="606"/>
      <c r="E36" s="606"/>
      <c r="F36" s="606"/>
      <c r="G36" s="402"/>
      <c r="H36" s="403"/>
      <c r="I36" s="405">
        <v>798.6</v>
      </c>
      <c r="J36" s="384" t="s">
        <v>300</v>
      </c>
      <c r="K36" s="384" t="s">
        <v>301</v>
      </c>
    </row>
    <row r="37" spans="1:11" s="384" customFormat="1">
      <c r="A37" s="401" t="s">
        <v>302</v>
      </c>
      <c r="B37" s="402" t="s">
        <v>303</v>
      </c>
      <c r="C37" s="596" t="s">
        <v>303</v>
      </c>
      <c r="D37" s="606"/>
      <c r="E37" s="606"/>
      <c r="F37" s="606"/>
      <c r="G37" s="402"/>
      <c r="H37" s="405">
        <v>354.08</v>
      </c>
      <c r="I37" s="405">
        <v>1.84</v>
      </c>
      <c r="J37" s="384" t="s">
        <v>304</v>
      </c>
      <c r="K37" s="384" t="s">
        <v>305</v>
      </c>
    </row>
    <row r="38" spans="1:11" s="384" customFormat="1">
      <c r="A38" s="401" t="s">
        <v>306</v>
      </c>
      <c r="B38" s="402" t="s">
        <v>307</v>
      </c>
      <c r="C38" s="605" t="s">
        <v>307</v>
      </c>
      <c r="D38" s="606"/>
      <c r="E38" s="606"/>
      <c r="F38" s="606"/>
      <c r="G38" s="402"/>
      <c r="H38" s="405">
        <v>22049.42</v>
      </c>
      <c r="I38" s="405">
        <v>62341.41</v>
      </c>
      <c r="J38" s="384" t="s">
        <v>308</v>
      </c>
      <c r="K38" s="384" t="s">
        <v>309</v>
      </c>
    </row>
    <row r="39" spans="1:11" s="384" customFormat="1" ht="15.75" customHeight="1">
      <c r="A39" s="401" t="s">
        <v>310</v>
      </c>
      <c r="B39" s="402" t="s">
        <v>311</v>
      </c>
      <c r="C39" s="596" t="s">
        <v>312</v>
      </c>
      <c r="D39" s="602"/>
      <c r="E39" s="602"/>
      <c r="F39" s="602"/>
      <c r="G39" s="402"/>
      <c r="H39" s="405">
        <v>4152</v>
      </c>
      <c r="I39" s="405">
        <v>1848</v>
      </c>
      <c r="J39" s="384" t="s">
        <v>313</v>
      </c>
      <c r="K39" s="384" t="s">
        <v>23</v>
      </c>
    </row>
    <row r="40" spans="1:11" s="384" customFormat="1" ht="15.75" customHeight="1">
      <c r="A40" s="401" t="s">
        <v>314</v>
      </c>
      <c r="B40" s="402" t="s">
        <v>315</v>
      </c>
      <c r="C40" s="596" t="s">
        <v>316</v>
      </c>
      <c r="D40" s="606"/>
      <c r="E40" s="606"/>
      <c r="F40" s="606"/>
      <c r="G40" s="402"/>
      <c r="H40" s="405">
        <v>16262.4</v>
      </c>
      <c r="I40" s="405">
        <v>32524.799999999999</v>
      </c>
      <c r="J40" s="384" t="s">
        <v>317</v>
      </c>
      <c r="K40" s="384" t="s">
        <v>318</v>
      </c>
    </row>
    <row r="41" spans="1:11" s="384" customFormat="1">
      <c r="A41" s="401" t="s">
        <v>319</v>
      </c>
      <c r="B41" s="402" t="s">
        <v>320</v>
      </c>
      <c r="C41" s="596" t="s">
        <v>321</v>
      </c>
      <c r="D41" s="606"/>
      <c r="E41" s="606"/>
      <c r="F41" s="606"/>
      <c r="G41" s="402"/>
      <c r="H41" s="405"/>
      <c r="I41" s="405"/>
      <c r="J41" s="384" t="s">
        <v>322</v>
      </c>
      <c r="K41" s="384" t="s">
        <v>323</v>
      </c>
    </row>
    <row r="42" spans="1:11" s="384" customFormat="1">
      <c r="A42" s="401" t="s">
        <v>324</v>
      </c>
      <c r="B42" s="402" t="s">
        <v>325</v>
      </c>
      <c r="C42" s="596" t="s">
        <v>326</v>
      </c>
      <c r="D42" s="606"/>
      <c r="E42" s="606"/>
      <c r="F42" s="606"/>
      <c r="G42" s="402"/>
      <c r="H42" s="405">
        <v>12261.66</v>
      </c>
      <c r="I42" s="405">
        <v>25059.89</v>
      </c>
      <c r="J42" s="384" t="s">
        <v>327</v>
      </c>
      <c r="K42" s="384" t="s">
        <v>328</v>
      </c>
    </row>
    <row r="43" spans="1:11" s="384" customFormat="1">
      <c r="A43" s="401" t="s">
        <v>329</v>
      </c>
      <c r="B43" s="402" t="s">
        <v>330</v>
      </c>
      <c r="C43" s="607" t="s">
        <v>331</v>
      </c>
      <c r="D43" s="608"/>
      <c r="E43" s="608"/>
      <c r="F43" s="609"/>
      <c r="G43" s="402"/>
      <c r="H43" s="405"/>
      <c r="I43" s="405"/>
      <c r="J43" s="384" t="s">
        <v>332</v>
      </c>
      <c r="K43" s="384" t="s">
        <v>333</v>
      </c>
    </row>
    <row r="44" spans="1:11" s="400" customFormat="1" ht="13.8">
      <c r="A44" s="396" t="s">
        <v>88</v>
      </c>
      <c r="B44" s="409" t="s">
        <v>334</v>
      </c>
      <c r="C44" s="610" t="s">
        <v>334</v>
      </c>
      <c r="D44" s="611"/>
      <c r="E44" s="611"/>
      <c r="F44" s="612"/>
      <c r="G44" s="409"/>
      <c r="H44" s="410"/>
      <c r="I44" s="547">
        <v>12.08</v>
      </c>
      <c r="J44" s="400">
        <f>SUM(-1*J19,J29)*-1</f>
        <v>0</v>
      </c>
      <c r="K44" s="400" t="s">
        <v>18</v>
      </c>
    </row>
    <row r="45" spans="1:11" s="400" customFormat="1" ht="13.8">
      <c r="A45" s="396" t="s">
        <v>137</v>
      </c>
      <c r="B45" s="396" t="s">
        <v>335</v>
      </c>
      <c r="C45" s="613" t="s">
        <v>335</v>
      </c>
      <c r="D45" s="611"/>
      <c r="E45" s="611"/>
      <c r="F45" s="612"/>
      <c r="G45" s="397"/>
      <c r="H45" s="410"/>
      <c r="I45" s="547">
        <v>-12.08</v>
      </c>
      <c r="J45" s="400" t="e">
        <f>SUM(-1*J46,-1*J47,J48)*-1</f>
        <v>#VALUE!</v>
      </c>
      <c r="K45" s="400" t="s">
        <v>18</v>
      </c>
    </row>
    <row r="46" spans="1:11" s="384" customFormat="1">
      <c r="A46" s="406" t="s">
        <v>336</v>
      </c>
      <c r="B46" s="402" t="s">
        <v>337</v>
      </c>
      <c r="C46" s="607" t="s">
        <v>338</v>
      </c>
      <c r="D46" s="608"/>
      <c r="E46" s="608"/>
      <c r="F46" s="609"/>
      <c r="G46" s="408"/>
      <c r="H46" s="405"/>
      <c r="I46" s="548">
        <v>387.92</v>
      </c>
      <c r="J46" s="384" t="s">
        <v>339</v>
      </c>
      <c r="K46" s="384" t="s">
        <v>340</v>
      </c>
    </row>
    <row r="47" spans="1:11" s="384" customFormat="1">
      <c r="A47" s="406" t="s">
        <v>40</v>
      </c>
      <c r="B47" s="402" t="s">
        <v>341</v>
      </c>
      <c r="C47" s="607" t="s">
        <v>341</v>
      </c>
      <c r="D47" s="608"/>
      <c r="E47" s="608"/>
      <c r="F47" s="609"/>
      <c r="G47" s="408"/>
      <c r="H47" s="405"/>
      <c r="I47" s="548">
        <v>-400</v>
      </c>
      <c r="J47" s="384" t="s">
        <v>342</v>
      </c>
      <c r="K47" s="384" t="s">
        <v>343</v>
      </c>
    </row>
    <row r="48" spans="1:11" s="384" customFormat="1">
      <c r="A48" s="406" t="s">
        <v>344</v>
      </c>
      <c r="B48" s="402" t="s">
        <v>345</v>
      </c>
      <c r="C48" s="607" t="s">
        <v>346</v>
      </c>
      <c r="D48" s="608"/>
      <c r="E48" s="608"/>
      <c r="F48" s="609"/>
      <c r="G48" s="408"/>
      <c r="H48" s="405"/>
      <c r="I48" s="405"/>
      <c r="J48" s="384" t="s">
        <v>347</v>
      </c>
      <c r="K48" s="384" t="s">
        <v>348</v>
      </c>
    </row>
    <row r="49" spans="1:11" s="400" customFormat="1" ht="13.8">
      <c r="A49" s="396" t="s">
        <v>150</v>
      </c>
      <c r="B49" s="409" t="s">
        <v>349</v>
      </c>
      <c r="C49" s="610" t="s">
        <v>349</v>
      </c>
      <c r="D49" s="611"/>
      <c r="E49" s="611"/>
      <c r="F49" s="612"/>
      <c r="G49" s="397"/>
      <c r="H49" s="411"/>
      <c r="I49" s="411"/>
      <c r="J49" s="400" t="s">
        <v>350</v>
      </c>
      <c r="K49" s="400" t="s">
        <v>351</v>
      </c>
    </row>
    <row r="50" spans="1:11" s="400" customFormat="1" ht="30" customHeight="1">
      <c r="A50" s="396" t="s">
        <v>202</v>
      </c>
      <c r="B50" s="409" t="s">
        <v>352</v>
      </c>
      <c r="C50" s="615" t="s">
        <v>352</v>
      </c>
      <c r="D50" s="616"/>
      <c r="E50" s="616"/>
      <c r="F50" s="617"/>
      <c r="G50" s="397"/>
      <c r="H50" s="411"/>
      <c r="I50" s="411"/>
      <c r="J50" s="400" t="s">
        <v>353</v>
      </c>
      <c r="K50" s="400" t="s">
        <v>354</v>
      </c>
    </row>
    <row r="51" spans="1:11" s="400" customFormat="1" ht="13.8">
      <c r="A51" s="396" t="s">
        <v>223</v>
      </c>
      <c r="B51" s="409" t="s">
        <v>355</v>
      </c>
      <c r="C51" s="610" t="s">
        <v>355</v>
      </c>
      <c r="D51" s="611"/>
      <c r="E51" s="611"/>
      <c r="F51" s="612"/>
      <c r="G51" s="397"/>
      <c r="H51" s="411"/>
      <c r="I51" s="411"/>
      <c r="J51" s="400" t="s">
        <v>223</v>
      </c>
      <c r="K51" s="400" t="s">
        <v>23</v>
      </c>
    </row>
    <row r="52" spans="1:11" s="400" customFormat="1" ht="30" customHeight="1">
      <c r="A52" s="396" t="s">
        <v>356</v>
      </c>
      <c r="B52" s="396" t="s">
        <v>357</v>
      </c>
      <c r="C52" s="618" t="s">
        <v>357</v>
      </c>
      <c r="D52" s="616"/>
      <c r="E52" s="616"/>
      <c r="F52" s="617"/>
      <c r="G52" s="397"/>
      <c r="H52" s="411"/>
      <c r="I52" s="411"/>
      <c r="J52" s="400" t="e">
        <f>SUM(J44,J45,J49,J50)</f>
        <v>#VALUE!</v>
      </c>
      <c r="K52" s="400" t="s">
        <v>18</v>
      </c>
    </row>
    <row r="53" spans="1:11" s="400" customFormat="1" ht="13.8">
      <c r="A53" s="396" t="s">
        <v>19</v>
      </c>
      <c r="B53" s="396" t="s">
        <v>358</v>
      </c>
      <c r="C53" s="613" t="s">
        <v>358</v>
      </c>
      <c r="D53" s="611"/>
      <c r="E53" s="611"/>
      <c r="F53" s="612"/>
      <c r="G53" s="397"/>
      <c r="H53" s="411" t="s">
        <v>23</v>
      </c>
      <c r="I53" s="411" t="s">
        <v>23</v>
      </c>
      <c r="K53" s="400" t="s">
        <v>23</v>
      </c>
    </row>
    <row r="54" spans="1:11" s="400" customFormat="1" ht="13.8">
      <c r="A54" s="396" t="s">
        <v>359</v>
      </c>
      <c r="B54" s="409" t="s">
        <v>360</v>
      </c>
      <c r="C54" s="610" t="s">
        <v>360</v>
      </c>
      <c r="D54" s="611"/>
      <c r="E54" s="611"/>
      <c r="F54" s="612"/>
      <c r="G54" s="397"/>
      <c r="H54" s="411" t="s">
        <v>23</v>
      </c>
      <c r="I54" s="411" t="s">
        <v>23</v>
      </c>
      <c r="K54" s="400" t="s">
        <v>23</v>
      </c>
    </row>
    <row r="55" spans="1:11" s="384" customFormat="1">
      <c r="A55" s="406" t="s">
        <v>19</v>
      </c>
      <c r="B55" s="402" t="s">
        <v>361</v>
      </c>
      <c r="C55" s="607" t="s">
        <v>361</v>
      </c>
      <c r="D55" s="608"/>
      <c r="E55" s="608"/>
      <c r="F55" s="609"/>
      <c r="G55" s="408"/>
      <c r="H55" s="412"/>
      <c r="I55" s="412"/>
      <c r="J55" s="400" t="e">
        <f>SUM(J52:J53)</f>
        <v>#VALUE!</v>
      </c>
      <c r="K55" s="400" t="s">
        <v>18</v>
      </c>
    </row>
    <row r="56" spans="1:11" s="384" customFormat="1">
      <c r="A56" s="406" t="s">
        <v>40</v>
      </c>
      <c r="B56" s="402" t="s">
        <v>362</v>
      </c>
      <c r="C56" s="607" t="s">
        <v>362</v>
      </c>
      <c r="D56" s="608"/>
      <c r="E56" s="608"/>
      <c r="F56" s="609"/>
      <c r="G56" s="408"/>
      <c r="H56" s="412" t="s">
        <v>23</v>
      </c>
      <c r="I56" s="412" t="s">
        <v>23</v>
      </c>
      <c r="J56" s="384" t="s">
        <v>363</v>
      </c>
      <c r="K56" s="384" t="s">
        <v>23</v>
      </c>
    </row>
    <row r="57" spans="1:11" s="384" customFormat="1">
      <c r="A57" s="413"/>
      <c r="B57" s="413"/>
      <c r="C57" s="413"/>
      <c r="D57" s="413"/>
    </row>
    <row r="58" spans="1:11" s="384" customFormat="1" ht="15" customHeight="1">
      <c r="A58" s="619" t="s">
        <v>226</v>
      </c>
      <c r="B58" s="619"/>
      <c r="C58" s="619"/>
      <c r="D58" s="619"/>
      <c r="E58" s="619"/>
      <c r="F58" s="619"/>
      <c r="G58" s="414" t="s">
        <v>364</v>
      </c>
      <c r="H58" s="614" t="s">
        <v>365</v>
      </c>
      <c r="I58" s="614"/>
    </row>
    <row r="59" spans="1:11" s="390" customFormat="1" ht="15" customHeight="1">
      <c r="A59" s="620" t="s">
        <v>366</v>
      </c>
      <c r="B59" s="620"/>
      <c r="C59" s="620"/>
      <c r="D59" s="620"/>
      <c r="E59" s="620"/>
      <c r="F59" s="620"/>
      <c r="G59" s="416" t="s">
        <v>367</v>
      </c>
      <c r="H59" s="621" t="s">
        <v>229</v>
      </c>
      <c r="I59" s="621"/>
    </row>
    <row r="60" spans="1:11" s="390" customFormat="1" ht="15" customHeight="1">
      <c r="A60" s="415"/>
      <c r="B60" s="415"/>
      <c r="C60" s="415"/>
      <c r="D60" s="415"/>
      <c r="E60" s="415"/>
      <c r="F60" s="415"/>
      <c r="G60" s="415"/>
      <c r="H60" s="416"/>
      <c r="I60" s="416"/>
    </row>
    <row r="61" spans="1:11" s="384" customFormat="1" ht="12.75" customHeight="1">
      <c r="A61" s="619" t="s">
        <v>368</v>
      </c>
      <c r="B61" s="619"/>
      <c r="C61" s="619"/>
      <c r="D61" s="619"/>
      <c r="E61" s="619"/>
      <c r="F61" s="619"/>
      <c r="G61" s="414" t="s">
        <v>369</v>
      </c>
      <c r="H61" s="622" t="s">
        <v>370</v>
      </c>
      <c r="I61" s="622"/>
    </row>
    <row r="62" spans="1:11" s="384" customFormat="1">
      <c r="A62" s="620" t="s">
        <v>371</v>
      </c>
      <c r="B62" s="620"/>
      <c r="C62" s="620"/>
      <c r="D62" s="620"/>
      <c r="E62" s="620"/>
      <c r="F62" s="620"/>
      <c r="G62" s="416" t="s">
        <v>372</v>
      </c>
      <c r="H62" s="621" t="s">
        <v>229</v>
      </c>
      <c r="I62" s="621"/>
    </row>
    <row r="63" spans="1:11" s="384" customFormat="1"/>
    <row r="64" spans="1:11" s="384" customFormat="1"/>
  </sheetData>
  <mergeCells count="59">
    <mergeCell ref="A59:F59"/>
    <mergeCell ref="H59:I59"/>
    <mergeCell ref="A61:F61"/>
    <mergeCell ref="H61:I61"/>
    <mergeCell ref="A62:F62"/>
    <mergeCell ref="H62:I62"/>
    <mergeCell ref="H58:I58"/>
    <mergeCell ref="C47:F47"/>
    <mergeCell ref="C48:F48"/>
    <mergeCell ref="C49:F49"/>
    <mergeCell ref="C50:F50"/>
    <mergeCell ref="C51:F51"/>
    <mergeCell ref="C52:F52"/>
    <mergeCell ref="C53:F53"/>
    <mergeCell ref="C54:F54"/>
    <mergeCell ref="C55:F55"/>
    <mergeCell ref="C56:F56"/>
    <mergeCell ref="A58:F58"/>
    <mergeCell ref="C46:F46"/>
    <mergeCell ref="C35:F35"/>
    <mergeCell ref="C36:F36"/>
    <mergeCell ref="C37:F37"/>
    <mergeCell ref="C38:F38"/>
    <mergeCell ref="C39:F39"/>
    <mergeCell ref="C40:F40"/>
    <mergeCell ref="C41:F41"/>
    <mergeCell ref="C42:F42"/>
    <mergeCell ref="C43:F43"/>
    <mergeCell ref="C44:F44"/>
    <mergeCell ref="C45:F45"/>
    <mergeCell ref="C34:F34"/>
    <mergeCell ref="C23:F23"/>
    <mergeCell ref="C24:F24"/>
    <mergeCell ref="C25:F25"/>
    <mergeCell ref="C26:F26"/>
    <mergeCell ref="C27:F27"/>
    <mergeCell ref="C28:F28"/>
    <mergeCell ref="C29:F29"/>
    <mergeCell ref="C30:F30"/>
    <mergeCell ref="C31:F31"/>
    <mergeCell ref="C32:F32"/>
    <mergeCell ref="C33:F33"/>
    <mergeCell ref="C22:F22"/>
    <mergeCell ref="A11:I11"/>
    <mergeCell ref="A13:I13"/>
    <mergeCell ref="A15:I15"/>
    <mergeCell ref="A16:I16"/>
    <mergeCell ref="A17:I17"/>
    <mergeCell ref="A18:B18"/>
    <mergeCell ref="C18:F18"/>
    <mergeCell ref="C19:F19"/>
    <mergeCell ref="C20:F20"/>
    <mergeCell ref="C21:F21"/>
    <mergeCell ref="A10:I10"/>
    <mergeCell ref="A5:I5"/>
    <mergeCell ref="A6:I6"/>
    <mergeCell ref="A7:I7"/>
    <mergeCell ref="A8:I8"/>
    <mergeCell ref="A9:I9"/>
  </mergeCells>
  <pageMargins left="0.11811023622047245" right="0.11811023622047245" top="0.15748031496062992" bottom="0.15748031496062992"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BCA4-76B5-4928-B2D0-1C83E4C67EF0}">
  <sheetPr codeName="Lapas3"/>
  <dimension ref="A1:M42"/>
  <sheetViews>
    <sheetView topLeftCell="A29" workbookViewId="0">
      <selection activeCell="L34" sqref="L34"/>
    </sheetView>
  </sheetViews>
  <sheetFormatPr defaultColWidth="9.109375" defaultRowHeight="13.2"/>
  <cols>
    <col min="1" max="1" width="3.33203125" style="420" customWidth="1"/>
    <col min="2" max="2" width="26.109375" style="420" customWidth="1"/>
    <col min="3" max="3" width="6.88671875" style="420" customWidth="1"/>
    <col min="4" max="6" width="9.109375" style="420"/>
    <col min="7" max="7" width="10.109375" style="420" customWidth="1"/>
    <col min="8" max="8" width="9.109375" style="420"/>
    <col min="9" max="10" width="7.88671875" style="420" customWidth="1"/>
    <col min="11" max="16384" width="9.109375" style="420"/>
  </cols>
  <sheetData>
    <row r="1" spans="1:13">
      <c r="A1" s="418"/>
      <c r="B1" s="418"/>
      <c r="C1" s="418"/>
      <c r="D1" s="418"/>
      <c r="E1" s="418"/>
      <c r="F1" s="419"/>
      <c r="H1" s="418"/>
      <c r="I1" s="418"/>
      <c r="J1" s="418"/>
    </row>
    <row r="2" spans="1:13">
      <c r="A2" s="418"/>
      <c r="B2" s="418"/>
      <c r="C2" s="418"/>
      <c r="D2" s="418"/>
      <c r="E2" s="418"/>
      <c r="F2" s="421" t="s">
        <v>373</v>
      </c>
      <c r="G2" s="418"/>
      <c r="H2" s="418"/>
      <c r="I2" s="418"/>
      <c r="J2" s="418"/>
    </row>
    <row r="3" spans="1:13">
      <c r="A3" s="418"/>
      <c r="B3" s="418"/>
      <c r="C3" s="422"/>
      <c r="D3" s="423"/>
      <c r="E3" s="418"/>
      <c r="F3" s="421" t="s">
        <v>374</v>
      </c>
      <c r="G3" s="418"/>
      <c r="H3" s="418"/>
      <c r="I3" s="418"/>
      <c r="J3" s="418"/>
    </row>
    <row r="4" spans="1:13" ht="7.5" customHeight="1">
      <c r="A4" s="418"/>
      <c r="B4" s="418"/>
      <c r="C4" s="418"/>
      <c r="D4" s="418"/>
      <c r="E4" s="418"/>
      <c r="F4" s="418"/>
      <c r="G4" s="418"/>
      <c r="H4" s="418"/>
      <c r="I4" s="418"/>
      <c r="J4" s="418"/>
    </row>
    <row r="5" spans="1:13" ht="15.6">
      <c r="A5" s="624" t="s">
        <v>4</v>
      </c>
      <c r="B5" s="624"/>
      <c r="C5" s="624"/>
      <c r="D5" s="624"/>
      <c r="E5" s="624"/>
      <c r="F5" s="624"/>
      <c r="G5" s="624"/>
      <c r="H5" s="624"/>
      <c r="I5" s="624"/>
      <c r="J5" s="624"/>
      <c r="K5" s="424"/>
      <c r="L5" s="424"/>
      <c r="M5" s="424"/>
    </row>
    <row r="6" spans="1:13" ht="15" customHeight="1">
      <c r="A6" s="625" t="s">
        <v>234</v>
      </c>
      <c r="B6" s="625"/>
      <c r="C6" s="625"/>
      <c r="D6" s="625"/>
      <c r="E6" s="625"/>
      <c r="F6" s="625"/>
      <c r="G6" s="625"/>
      <c r="H6" s="625"/>
      <c r="I6" s="625"/>
      <c r="J6" s="625"/>
      <c r="K6" s="425"/>
      <c r="L6" s="425"/>
      <c r="M6" s="425"/>
    </row>
    <row r="7" spans="1:13" ht="15.6">
      <c r="A7" s="626" t="s">
        <v>375</v>
      </c>
      <c r="B7" s="626"/>
      <c r="C7" s="626"/>
      <c r="D7" s="626"/>
      <c r="E7" s="626"/>
      <c r="F7" s="626"/>
      <c r="G7" s="626"/>
      <c r="H7" s="626"/>
      <c r="I7" s="626"/>
      <c r="J7" s="626"/>
      <c r="K7" s="424"/>
      <c r="L7" s="424"/>
      <c r="M7" s="424"/>
    </row>
    <row r="8" spans="1:13" ht="27.75" customHeight="1">
      <c r="A8" s="627" t="s">
        <v>376</v>
      </c>
      <c r="B8" s="627"/>
      <c r="C8" s="627"/>
      <c r="D8" s="627"/>
      <c r="E8" s="627"/>
      <c r="F8" s="627"/>
      <c r="G8" s="627"/>
      <c r="H8" s="627"/>
      <c r="I8" s="627"/>
      <c r="J8" s="627"/>
      <c r="K8" s="426"/>
      <c r="L8" s="426"/>
      <c r="M8" s="426"/>
    </row>
    <row r="9" spans="1:13" ht="10.5" customHeight="1">
      <c r="A9" s="628"/>
      <c r="B9" s="628"/>
      <c r="C9" s="628"/>
      <c r="D9" s="628"/>
      <c r="E9" s="628"/>
      <c r="F9" s="628"/>
      <c r="G9" s="628"/>
      <c r="H9" s="628"/>
      <c r="I9" s="628"/>
      <c r="J9" s="628"/>
      <c r="K9" s="426"/>
      <c r="L9" s="426"/>
      <c r="M9" s="426"/>
    </row>
    <row r="10" spans="1:13" ht="15.6">
      <c r="A10" s="623" t="s">
        <v>377</v>
      </c>
      <c r="B10" s="623"/>
      <c r="C10" s="623"/>
      <c r="D10" s="623"/>
      <c r="E10" s="623"/>
      <c r="F10" s="623"/>
      <c r="G10" s="623"/>
      <c r="H10" s="623"/>
      <c r="I10" s="623"/>
      <c r="J10" s="623"/>
      <c r="K10" s="427"/>
      <c r="L10" s="427"/>
      <c r="M10" s="427"/>
    </row>
    <row r="11" spans="1:13" ht="15.6">
      <c r="A11" s="629" t="s">
        <v>378</v>
      </c>
      <c r="B11" s="629"/>
      <c r="C11" s="629"/>
      <c r="D11" s="629"/>
      <c r="E11" s="629"/>
      <c r="F11" s="629"/>
      <c r="G11" s="629"/>
      <c r="H11" s="629"/>
      <c r="I11" s="629"/>
      <c r="J11" s="629"/>
      <c r="K11" s="424"/>
      <c r="L11" s="424"/>
      <c r="M11" s="424"/>
    </row>
    <row r="12" spans="1:13" ht="15.6">
      <c r="A12" s="630" t="s">
        <v>379</v>
      </c>
      <c r="B12" s="631"/>
      <c r="C12" s="631"/>
      <c r="D12" s="631"/>
      <c r="E12" s="631"/>
      <c r="F12" s="631"/>
      <c r="G12" s="631"/>
      <c r="H12" s="631"/>
      <c r="I12" s="631"/>
      <c r="J12" s="631"/>
      <c r="K12" s="424"/>
      <c r="L12" s="424"/>
      <c r="M12" s="424"/>
    </row>
    <row r="13" spans="1:13" ht="15.6">
      <c r="A13" s="428"/>
      <c r="B13" s="428"/>
      <c r="C13" s="631" t="s">
        <v>9</v>
      </c>
      <c r="D13" s="631"/>
      <c r="E13" s="631"/>
      <c r="F13" s="428"/>
      <c r="G13" s="428"/>
      <c r="H13" s="428"/>
      <c r="I13" s="428"/>
      <c r="J13" s="428"/>
      <c r="K13" s="424"/>
      <c r="L13" s="424"/>
      <c r="M13" s="424"/>
    </row>
    <row r="14" spans="1:13">
      <c r="A14" s="429"/>
      <c r="B14" s="429"/>
      <c r="C14" s="429"/>
      <c r="D14" s="429"/>
      <c r="E14" s="549" t="s">
        <v>380</v>
      </c>
      <c r="F14" s="550"/>
      <c r="G14" s="550"/>
      <c r="H14" s="550"/>
      <c r="I14" s="550"/>
      <c r="J14" s="550"/>
      <c r="K14" s="551"/>
    </row>
    <row r="15" spans="1:13" ht="13.5" customHeight="1">
      <c r="A15" s="632" t="s">
        <v>11</v>
      </c>
      <c r="B15" s="634" t="s">
        <v>12</v>
      </c>
      <c r="C15" s="634" t="s">
        <v>381</v>
      </c>
      <c r="D15" s="634" t="s">
        <v>382</v>
      </c>
      <c r="E15" s="634"/>
      <c r="F15" s="634"/>
      <c r="G15" s="634"/>
      <c r="H15" s="634"/>
      <c r="I15" s="635" t="s">
        <v>383</v>
      </c>
      <c r="J15" s="634" t="s">
        <v>384</v>
      </c>
    </row>
    <row r="16" spans="1:13" ht="61.2">
      <c r="A16" s="633"/>
      <c r="B16" s="634"/>
      <c r="C16" s="634"/>
      <c r="D16" s="430" t="s">
        <v>204</v>
      </c>
      <c r="E16" s="430" t="s">
        <v>206</v>
      </c>
      <c r="F16" s="430" t="s">
        <v>385</v>
      </c>
      <c r="G16" s="430" t="s">
        <v>211</v>
      </c>
      <c r="H16" s="431" t="s">
        <v>386</v>
      </c>
      <c r="I16" s="636"/>
      <c r="J16" s="634"/>
    </row>
    <row r="17" spans="1:10">
      <c r="A17" s="432">
        <v>1</v>
      </c>
      <c r="B17" s="433">
        <v>2</v>
      </c>
      <c r="C17" s="433">
        <v>3</v>
      </c>
      <c r="D17" s="434">
        <v>4</v>
      </c>
      <c r="E17" s="433">
        <v>5</v>
      </c>
      <c r="F17" s="432">
        <v>6</v>
      </c>
      <c r="G17" s="433">
        <v>7</v>
      </c>
      <c r="H17" s="432">
        <v>8</v>
      </c>
      <c r="I17" s="435">
        <v>9</v>
      </c>
      <c r="J17" s="436">
        <v>10</v>
      </c>
    </row>
    <row r="18" spans="1:10" ht="26.4">
      <c r="A18" s="430" t="s">
        <v>387</v>
      </c>
      <c r="B18" s="437" t="s">
        <v>388</v>
      </c>
      <c r="C18" s="438"/>
      <c r="D18" s="439"/>
      <c r="E18" s="440"/>
      <c r="F18" s="440"/>
      <c r="G18" s="439"/>
      <c r="H18" s="440">
        <v>0</v>
      </c>
      <c r="I18" s="441">
        <v>0</v>
      </c>
      <c r="J18" s="440"/>
    </row>
    <row r="19" spans="1:10" ht="26.4">
      <c r="A19" s="442" t="s">
        <v>389</v>
      </c>
      <c r="B19" s="443" t="s">
        <v>390</v>
      </c>
      <c r="C19" s="438"/>
      <c r="D19" s="444" t="s">
        <v>391</v>
      </c>
      <c r="E19" s="444"/>
      <c r="F19" s="444" t="s">
        <v>391</v>
      </c>
      <c r="G19" s="445"/>
      <c r="H19" s="445"/>
      <c r="I19" s="441"/>
      <c r="J19" s="444" t="s">
        <v>391</v>
      </c>
    </row>
    <row r="20" spans="1:10" ht="39.6">
      <c r="A20" s="442" t="s">
        <v>392</v>
      </c>
      <c r="B20" s="443" t="s">
        <v>393</v>
      </c>
      <c r="C20" s="438"/>
      <c r="D20" s="444" t="s">
        <v>391</v>
      </c>
      <c r="E20" s="444"/>
      <c r="F20" s="444" t="s">
        <v>391</v>
      </c>
      <c r="G20" s="445"/>
      <c r="H20" s="445"/>
      <c r="I20" s="441"/>
      <c r="J20" s="444" t="s">
        <v>391</v>
      </c>
    </row>
    <row r="21" spans="1:10" ht="26.4">
      <c r="A21" s="442" t="s">
        <v>394</v>
      </c>
      <c r="B21" s="443" t="s">
        <v>395</v>
      </c>
      <c r="C21" s="446"/>
      <c r="D21" s="444" t="s">
        <v>391</v>
      </c>
      <c r="E21" s="444"/>
      <c r="F21" s="445"/>
      <c r="G21" s="444" t="s">
        <v>391</v>
      </c>
      <c r="H21" s="445"/>
      <c r="I21" s="441"/>
      <c r="J21" s="444" t="s">
        <v>391</v>
      </c>
    </row>
    <row r="22" spans="1:10" ht="15.6">
      <c r="A22" s="442" t="s">
        <v>396</v>
      </c>
      <c r="B22" s="443" t="s">
        <v>397</v>
      </c>
      <c r="C22" s="446"/>
      <c r="D22" s="444" t="s">
        <v>391</v>
      </c>
      <c r="E22" s="444" t="s">
        <v>391</v>
      </c>
      <c r="F22" s="444"/>
      <c r="G22" s="444" t="s">
        <v>391</v>
      </c>
      <c r="H22" s="445"/>
      <c r="I22" s="441"/>
      <c r="J22" s="444" t="s">
        <v>391</v>
      </c>
    </row>
    <row r="23" spans="1:10" ht="15.6">
      <c r="A23" s="442" t="s">
        <v>398</v>
      </c>
      <c r="B23" s="443" t="s">
        <v>399</v>
      </c>
      <c r="C23" s="446"/>
      <c r="D23" s="444" t="s">
        <v>391</v>
      </c>
      <c r="E23" s="444" t="s">
        <v>391</v>
      </c>
      <c r="F23" s="444"/>
      <c r="G23" s="444" t="s">
        <v>391</v>
      </c>
      <c r="H23" s="445"/>
      <c r="I23" s="441"/>
      <c r="J23" s="444" t="s">
        <v>391</v>
      </c>
    </row>
    <row r="24" spans="1:10" ht="26.4">
      <c r="A24" s="442" t="s">
        <v>400</v>
      </c>
      <c r="B24" s="443" t="s">
        <v>401</v>
      </c>
      <c r="C24" s="446"/>
      <c r="D24" s="444"/>
      <c r="E24" s="444" t="s">
        <v>391</v>
      </c>
      <c r="F24" s="444" t="s">
        <v>391</v>
      </c>
      <c r="G24" s="445"/>
      <c r="H24" s="445"/>
      <c r="I24" s="441"/>
      <c r="J24" s="447"/>
    </row>
    <row r="25" spans="1:10" ht="26.4">
      <c r="A25" s="442" t="s">
        <v>402</v>
      </c>
      <c r="B25" s="443" t="s">
        <v>403</v>
      </c>
      <c r="C25" s="438"/>
      <c r="D25" s="444" t="s">
        <v>391</v>
      </c>
      <c r="E25" s="444" t="s">
        <v>391</v>
      </c>
      <c r="F25" s="444" t="s">
        <v>391</v>
      </c>
      <c r="G25" s="444"/>
      <c r="H25" s="444"/>
      <c r="I25" s="441"/>
      <c r="J25" s="447"/>
    </row>
    <row r="26" spans="1:10" ht="26.4">
      <c r="A26" s="430" t="s">
        <v>404</v>
      </c>
      <c r="B26" s="448" t="s">
        <v>405</v>
      </c>
      <c r="C26" s="438"/>
      <c r="D26" s="444"/>
      <c r="E26" s="447"/>
      <c r="F26" s="447"/>
      <c r="G26" s="444"/>
      <c r="H26" s="444">
        <v>0</v>
      </c>
      <c r="I26" s="441">
        <v>0</v>
      </c>
      <c r="J26" s="439"/>
    </row>
    <row r="27" spans="1:10" ht="26.4">
      <c r="A27" s="442" t="s">
        <v>406</v>
      </c>
      <c r="B27" s="443" t="s">
        <v>390</v>
      </c>
      <c r="C27" s="438"/>
      <c r="D27" s="444" t="s">
        <v>391</v>
      </c>
      <c r="E27" s="444"/>
      <c r="F27" s="444" t="s">
        <v>391</v>
      </c>
      <c r="G27" s="445"/>
      <c r="H27" s="445"/>
      <c r="I27" s="441"/>
      <c r="J27" s="444" t="s">
        <v>391</v>
      </c>
    </row>
    <row r="28" spans="1:10" ht="39.6">
      <c r="A28" s="442" t="s">
        <v>407</v>
      </c>
      <c r="B28" s="443" t="s">
        <v>393</v>
      </c>
      <c r="C28" s="438"/>
      <c r="D28" s="444" t="s">
        <v>391</v>
      </c>
      <c r="E28" s="444"/>
      <c r="F28" s="444" t="s">
        <v>391</v>
      </c>
      <c r="G28" s="445"/>
      <c r="H28" s="445"/>
      <c r="I28" s="441"/>
      <c r="J28" s="444" t="s">
        <v>391</v>
      </c>
    </row>
    <row r="29" spans="1:10" ht="26.4">
      <c r="A29" s="442" t="s">
        <v>408</v>
      </c>
      <c r="B29" s="443" t="s">
        <v>409</v>
      </c>
      <c r="C29" s="438"/>
      <c r="D29" s="444" t="s">
        <v>391</v>
      </c>
      <c r="E29" s="444"/>
      <c r="F29" s="445"/>
      <c r="G29" s="444" t="s">
        <v>391</v>
      </c>
      <c r="H29" s="445"/>
      <c r="I29" s="441"/>
      <c r="J29" s="444" t="s">
        <v>391</v>
      </c>
    </row>
    <row r="30" spans="1:10" ht="26.4">
      <c r="A30" s="442" t="s">
        <v>410</v>
      </c>
      <c r="B30" s="443" t="s">
        <v>397</v>
      </c>
      <c r="C30" s="438"/>
      <c r="D30" s="444" t="s">
        <v>391</v>
      </c>
      <c r="E30" s="444" t="s">
        <v>391</v>
      </c>
      <c r="F30" s="444"/>
      <c r="G30" s="444" t="s">
        <v>391</v>
      </c>
      <c r="H30" s="445"/>
      <c r="I30" s="441"/>
      <c r="J30" s="444" t="s">
        <v>391</v>
      </c>
    </row>
    <row r="31" spans="1:10" ht="26.4">
      <c r="A31" s="442" t="s">
        <v>411</v>
      </c>
      <c r="B31" s="443" t="s">
        <v>399</v>
      </c>
      <c r="C31" s="438"/>
      <c r="D31" s="444" t="s">
        <v>391</v>
      </c>
      <c r="E31" s="444" t="s">
        <v>391</v>
      </c>
      <c r="F31" s="444"/>
      <c r="G31" s="444" t="s">
        <v>391</v>
      </c>
      <c r="H31" s="445"/>
      <c r="I31" s="441"/>
      <c r="J31" s="444" t="s">
        <v>391</v>
      </c>
    </row>
    <row r="32" spans="1:10" ht="26.4">
      <c r="A32" s="442" t="s">
        <v>412</v>
      </c>
      <c r="B32" s="443" t="s">
        <v>401</v>
      </c>
      <c r="C32" s="438"/>
      <c r="D32" s="444"/>
      <c r="E32" s="444" t="s">
        <v>391</v>
      </c>
      <c r="F32" s="444" t="s">
        <v>391</v>
      </c>
      <c r="G32" s="445"/>
      <c r="H32" s="445"/>
      <c r="I32" s="441"/>
      <c r="J32" s="447"/>
    </row>
    <row r="33" spans="1:10" ht="26.4">
      <c r="A33" s="442" t="s">
        <v>413</v>
      </c>
      <c r="B33" s="443" t="s">
        <v>403</v>
      </c>
      <c r="C33" s="438"/>
      <c r="D33" s="444" t="s">
        <v>391</v>
      </c>
      <c r="E33" s="444" t="s">
        <v>391</v>
      </c>
      <c r="F33" s="444" t="s">
        <v>391</v>
      </c>
      <c r="G33" s="444"/>
      <c r="H33" s="444"/>
      <c r="I33" s="441"/>
      <c r="J33" s="447"/>
    </row>
    <row r="34" spans="1:10" ht="26.4">
      <c r="A34" s="430" t="s">
        <v>414</v>
      </c>
      <c r="B34" s="448" t="s">
        <v>415</v>
      </c>
      <c r="C34" s="438"/>
      <c r="D34" s="440"/>
      <c r="E34" s="439"/>
      <c r="F34" s="439"/>
      <c r="G34" s="440"/>
      <c r="H34" s="440">
        <v>0</v>
      </c>
      <c r="I34" s="441">
        <v>0</v>
      </c>
      <c r="J34" s="439"/>
    </row>
    <row r="35" spans="1:10" ht="12.75" customHeight="1">
      <c r="A35" s="637" t="s">
        <v>416</v>
      </c>
      <c r="B35" s="638"/>
      <c r="C35" s="418"/>
      <c r="D35" s="418"/>
      <c r="E35" s="418"/>
      <c r="F35" s="418"/>
      <c r="G35" s="418"/>
      <c r="H35" s="418"/>
      <c r="I35" s="418"/>
      <c r="J35" s="418"/>
    </row>
    <row r="36" spans="1:10" ht="13.8">
      <c r="A36" s="639" t="s">
        <v>417</v>
      </c>
      <c r="B36" s="639"/>
      <c r="C36" s="639"/>
      <c r="D36" s="450"/>
      <c r="E36" s="639"/>
      <c r="F36" s="639"/>
      <c r="G36" s="450"/>
      <c r="H36" s="640" t="s">
        <v>227</v>
      </c>
      <c r="I36" s="640"/>
      <c r="J36" s="640"/>
    </row>
    <row r="37" spans="1:10" ht="30.75" customHeight="1">
      <c r="A37" s="641" t="s">
        <v>418</v>
      </c>
      <c r="B37" s="641"/>
      <c r="C37" s="641"/>
      <c r="D37" s="452"/>
      <c r="E37" s="642" t="s">
        <v>419</v>
      </c>
      <c r="F37" s="642"/>
      <c r="G37" s="418"/>
      <c r="H37" s="642" t="s">
        <v>229</v>
      </c>
      <c r="I37" s="643"/>
      <c r="J37" s="643"/>
    </row>
    <row r="38" spans="1:10" ht="7.5" customHeight="1">
      <c r="A38" s="451"/>
      <c r="B38" s="451"/>
      <c r="C38" s="451"/>
      <c r="D38" s="452"/>
      <c r="E38" s="453"/>
      <c r="F38" s="451"/>
      <c r="G38" s="455"/>
      <c r="H38" s="453"/>
      <c r="I38" s="454"/>
      <c r="J38" s="454"/>
    </row>
    <row r="39" spans="1:10" ht="27" customHeight="1">
      <c r="A39" s="644" t="s">
        <v>420</v>
      </c>
      <c r="B39" s="644"/>
      <c r="C39" s="644"/>
      <c r="D39" s="456"/>
      <c r="E39" s="645"/>
      <c r="F39" s="645"/>
      <c r="G39" s="456"/>
      <c r="H39" s="645" t="s">
        <v>231</v>
      </c>
      <c r="I39" s="645"/>
      <c r="J39" s="645"/>
    </row>
    <row r="40" spans="1:10" ht="26.25" customHeight="1">
      <c r="A40" s="646" t="s">
        <v>421</v>
      </c>
      <c r="B40" s="646"/>
      <c r="C40" s="646"/>
      <c r="D40" s="457"/>
      <c r="E40" s="647" t="s">
        <v>419</v>
      </c>
      <c r="F40" s="647"/>
      <c r="H40" s="647" t="s">
        <v>229</v>
      </c>
      <c r="I40" s="648"/>
      <c r="J40" s="648"/>
    </row>
    <row r="41" spans="1:10">
      <c r="A41" s="418"/>
      <c r="B41" s="418"/>
      <c r="C41" s="418"/>
      <c r="D41" s="418"/>
      <c r="E41" s="418"/>
      <c r="F41" s="418"/>
      <c r="G41" s="418"/>
      <c r="H41" s="418"/>
      <c r="I41" s="418"/>
      <c r="J41" s="418"/>
    </row>
    <row r="42" spans="1:10">
      <c r="C42" s="418"/>
      <c r="D42" s="418"/>
      <c r="E42" s="418"/>
      <c r="F42" s="418"/>
      <c r="G42" s="418"/>
      <c r="H42" s="418"/>
      <c r="I42" s="418"/>
      <c r="J42" s="418"/>
    </row>
  </sheetData>
  <mergeCells count="28">
    <mergeCell ref="A39:C39"/>
    <mergeCell ref="E39:F39"/>
    <mergeCell ref="H39:J39"/>
    <mergeCell ref="A40:C40"/>
    <mergeCell ref="E40:F40"/>
    <mergeCell ref="H40:J40"/>
    <mergeCell ref="A35:B35"/>
    <mergeCell ref="A36:C36"/>
    <mergeCell ref="E36:F36"/>
    <mergeCell ref="H36:J36"/>
    <mergeCell ref="A37:C37"/>
    <mergeCell ref="E37:F37"/>
    <mergeCell ref="H37:J37"/>
    <mergeCell ref="A11:J11"/>
    <mergeCell ref="A12:J12"/>
    <mergeCell ref="C13:E13"/>
    <mergeCell ref="A15:A16"/>
    <mergeCell ref="B15:B16"/>
    <mergeCell ref="C15:C16"/>
    <mergeCell ref="D15:H15"/>
    <mergeCell ref="I15:I16"/>
    <mergeCell ref="J15:J16"/>
    <mergeCell ref="A10:J10"/>
    <mergeCell ref="A5:J5"/>
    <mergeCell ref="A6:J6"/>
    <mergeCell ref="A7:J7"/>
    <mergeCell ref="A8:J8"/>
    <mergeCell ref="A9:J9"/>
  </mergeCells>
  <pageMargins left="0.11811023622047245" right="0.11811023622047245"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D6F6-03C5-4E40-B4FB-C167CFA98058}">
  <sheetPr codeName="Lapas4"/>
  <dimension ref="A1:L86"/>
  <sheetViews>
    <sheetView topLeftCell="A33" workbookViewId="0">
      <selection activeCell="G42" sqref="G42"/>
    </sheetView>
  </sheetViews>
  <sheetFormatPr defaultRowHeight="13.2"/>
  <cols>
    <col min="1" max="1" width="5.33203125" customWidth="1"/>
    <col min="2" max="2" width="1.6640625" customWidth="1"/>
    <col min="3" max="3" width="1.109375" customWidth="1"/>
    <col min="4" max="4" width="3.5546875" customWidth="1"/>
    <col min="5" max="5" width="27.88671875" customWidth="1"/>
    <col min="7" max="7" width="12" customWidth="1"/>
    <col min="8" max="8" width="14.33203125" customWidth="1"/>
    <col min="9" max="9" width="11.109375" customWidth="1"/>
    <col min="10" max="10" width="12" customWidth="1"/>
    <col min="11" max="11" width="13.6640625" customWidth="1"/>
    <col min="12" max="12" width="12.5546875" customWidth="1"/>
  </cols>
  <sheetData>
    <row r="1" spans="1:12">
      <c r="A1" s="458"/>
      <c r="B1" s="459"/>
      <c r="C1" s="459"/>
      <c r="D1" s="459"/>
      <c r="E1" s="459"/>
      <c r="F1" s="459"/>
      <c r="G1" s="458"/>
      <c r="H1" s="458"/>
      <c r="I1" s="460"/>
      <c r="J1" s="458"/>
      <c r="K1" s="458"/>
      <c r="L1" s="458"/>
    </row>
    <row r="2" spans="1:12">
      <c r="A2" s="458"/>
      <c r="B2" s="459"/>
      <c r="C2" s="459"/>
      <c r="D2" s="459"/>
      <c r="E2" s="459"/>
      <c r="F2" s="459"/>
      <c r="G2" s="461"/>
      <c r="H2" s="458"/>
      <c r="I2" s="462" t="s">
        <v>422</v>
      </c>
      <c r="J2" s="461"/>
      <c r="K2" s="461"/>
      <c r="L2" s="458"/>
    </row>
    <row r="3" spans="1:12">
      <c r="A3" s="458"/>
      <c r="B3" s="459"/>
      <c r="C3" s="459"/>
      <c r="D3" s="459"/>
      <c r="E3" s="459"/>
      <c r="F3" s="459"/>
      <c r="G3" s="461"/>
      <c r="H3" s="458"/>
      <c r="I3" s="462" t="s">
        <v>1</v>
      </c>
      <c r="J3" s="458"/>
      <c r="K3" s="461"/>
      <c r="L3" s="458"/>
    </row>
    <row r="4" spans="1:12">
      <c r="A4" s="458"/>
      <c r="B4" s="459"/>
      <c r="C4" s="459"/>
      <c r="D4" s="459"/>
      <c r="E4" s="459"/>
      <c r="F4" s="459"/>
      <c r="G4" s="458"/>
      <c r="H4" s="458"/>
      <c r="I4" s="458"/>
      <c r="J4" s="458"/>
      <c r="K4" s="458"/>
      <c r="L4" s="458"/>
    </row>
    <row r="5" spans="1:12" ht="15.6">
      <c r="A5" s="650" t="s">
        <v>4</v>
      </c>
      <c r="B5" s="650"/>
      <c r="C5" s="650"/>
      <c r="D5" s="650"/>
      <c r="E5" s="650"/>
      <c r="F5" s="650"/>
      <c r="G5" s="650"/>
      <c r="H5" s="650"/>
      <c r="I5" s="650"/>
      <c r="J5" s="650"/>
      <c r="K5" s="650"/>
      <c r="L5" s="650"/>
    </row>
    <row r="6" spans="1:12">
      <c r="A6" s="651" t="s">
        <v>234</v>
      </c>
      <c r="B6" s="651"/>
      <c r="C6" s="651"/>
      <c r="D6" s="651"/>
      <c r="E6" s="651"/>
      <c r="F6" s="651"/>
      <c r="G6" s="651"/>
      <c r="H6" s="651"/>
      <c r="I6" s="651"/>
      <c r="J6" s="651"/>
      <c r="K6" s="651"/>
      <c r="L6" s="651"/>
    </row>
    <row r="7" spans="1:12">
      <c r="A7" s="463"/>
      <c r="B7" s="463"/>
      <c r="C7" s="463"/>
      <c r="D7" s="463"/>
      <c r="E7" s="463"/>
      <c r="F7" s="463"/>
      <c r="G7" s="463"/>
      <c r="H7" s="463"/>
      <c r="I7" s="463"/>
      <c r="J7" s="463"/>
      <c r="K7" s="463"/>
      <c r="L7" s="463"/>
    </row>
    <row r="8" spans="1:12" ht="15.6">
      <c r="A8" s="650" t="s">
        <v>2</v>
      </c>
      <c r="B8" s="650"/>
      <c r="C8" s="650"/>
      <c r="D8" s="650"/>
      <c r="E8" s="650"/>
      <c r="F8" s="650"/>
      <c r="G8" s="650"/>
      <c r="H8" s="650"/>
      <c r="I8" s="650"/>
      <c r="J8" s="650"/>
      <c r="K8" s="650"/>
      <c r="L8" s="650"/>
    </row>
    <row r="9" spans="1:12">
      <c r="A9" s="652" t="s">
        <v>423</v>
      </c>
      <c r="B9" s="652"/>
      <c r="C9" s="652"/>
      <c r="D9" s="652"/>
      <c r="E9" s="652"/>
      <c r="F9" s="652"/>
      <c r="G9" s="652"/>
      <c r="H9" s="652"/>
      <c r="I9" s="652"/>
      <c r="J9" s="652"/>
      <c r="K9" s="652"/>
      <c r="L9" s="652"/>
    </row>
    <row r="10" spans="1:12">
      <c r="A10" s="653"/>
      <c r="B10" s="653"/>
      <c r="C10" s="653"/>
      <c r="D10" s="653"/>
      <c r="E10" s="653"/>
      <c r="F10" s="653"/>
      <c r="G10" s="458"/>
      <c r="H10" s="458"/>
      <c r="I10" s="458"/>
      <c r="J10" s="458"/>
      <c r="K10" s="458"/>
      <c r="L10" s="458"/>
    </row>
    <row r="11" spans="1:12">
      <c r="A11" s="649" t="s">
        <v>424</v>
      </c>
      <c r="B11" s="649"/>
      <c r="C11" s="649"/>
      <c r="D11" s="649"/>
      <c r="E11" s="649"/>
      <c r="F11" s="649"/>
      <c r="G11" s="649"/>
      <c r="H11" s="649"/>
      <c r="I11" s="649"/>
      <c r="J11" s="649"/>
      <c r="K11" s="649"/>
      <c r="L11" s="649"/>
    </row>
    <row r="12" spans="1:12">
      <c r="A12" s="463"/>
      <c r="B12" s="463"/>
      <c r="C12" s="463"/>
      <c r="D12" s="463"/>
      <c r="E12" s="463"/>
      <c r="F12" s="463"/>
      <c r="G12" s="463"/>
      <c r="H12" s="463"/>
      <c r="I12" s="463"/>
      <c r="J12" s="463"/>
      <c r="K12" s="463"/>
      <c r="L12" s="463"/>
    </row>
    <row r="13" spans="1:12">
      <c r="A13" s="649" t="s">
        <v>7</v>
      </c>
      <c r="B13" s="649"/>
      <c r="C13" s="649"/>
      <c r="D13" s="649"/>
      <c r="E13" s="649"/>
      <c r="F13" s="649"/>
      <c r="G13" s="649"/>
      <c r="H13" s="649"/>
      <c r="I13" s="649"/>
      <c r="J13" s="649"/>
      <c r="K13" s="649"/>
      <c r="L13" s="649"/>
    </row>
    <row r="14" spans="1:12">
      <c r="A14" s="464"/>
      <c r="B14" s="465"/>
      <c r="C14" s="465"/>
      <c r="D14" s="465"/>
      <c r="E14" s="465"/>
      <c r="F14" s="465"/>
      <c r="G14" s="466"/>
      <c r="H14" s="466"/>
      <c r="I14" s="466"/>
      <c r="J14" s="466"/>
      <c r="K14" s="466"/>
      <c r="L14" s="458"/>
    </row>
    <row r="15" spans="1:12">
      <c r="A15" s="667" t="s">
        <v>425</v>
      </c>
      <c r="B15" s="667"/>
      <c r="C15" s="667"/>
      <c r="D15" s="667"/>
      <c r="E15" s="667"/>
      <c r="F15" s="667"/>
      <c r="G15" s="667"/>
      <c r="H15" s="667"/>
      <c r="I15" s="667"/>
      <c r="J15" s="667"/>
      <c r="K15" s="667"/>
      <c r="L15" s="667"/>
    </row>
    <row r="16" spans="1:12">
      <c r="A16" s="667" t="s">
        <v>9</v>
      </c>
      <c r="B16" s="667"/>
      <c r="C16" s="667"/>
      <c r="D16" s="667"/>
      <c r="E16" s="667"/>
      <c r="F16" s="667"/>
      <c r="G16" s="667"/>
      <c r="H16" s="667"/>
      <c r="I16" s="667"/>
      <c r="J16" s="667"/>
      <c r="K16" s="667"/>
      <c r="L16" s="667"/>
    </row>
    <row r="17" spans="1:12">
      <c r="A17" s="464"/>
      <c r="B17" s="463"/>
      <c r="C17" s="463"/>
      <c r="D17" s="463"/>
      <c r="E17" s="463"/>
      <c r="F17" s="668" t="s">
        <v>426</v>
      </c>
      <c r="G17" s="668"/>
      <c r="H17" s="668"/>
      <c r="I17" s="668"/>
      <c r="J17" s="668"/>
      <c r="K17" s="668"/>
      <c r="L17" s="668"/>
    </row>
    <row r="18" spans="1:12">
      <c r="A18" s="654" t="s">
        <v>11</v>
      </c>
      <c r="B18" s="656" t="s">
        <v>12</v>
      </c>
      <c r="C18" s="657"/>
      <c r="D18" s="657"/>
      <c r="E18" s="658"/>
      <c r="F18" s="662" t="s">
        <v>13</v>
      </c>
      <c r="G18" s="664" t="s">
        <v>241</v>
      </c>
      <c r="H18" s="665"/>
      <c r="I18" s="666"/>
      <c r="J18" s="664" t="s">
        <v>242</v>
      </c>
      <c r="K18" s="665"/>
      <c r="L18" s="666"/>
    </row>
    <row r="19" spans="1:12" ht="39.6">
      <c r="A19" s="655"/>
      <c r="B19" s="659"/>
      <c r="C19" s="660"/>
      <c r="D19" s="660"/>
      <c r="E19" s="661"/>
      <c r="F19" s="663"/>
      <c r="G19" s="467" t="s">
        <v>427</v>
      </c>
      <c r="H19" s="467" t="s">
        <v>428</v>
      </c>
      <c r="I19" s="468" t="s">
        <v>383</v>
      </c>
      <c r="J19" s="467" t="s">
        <v>427</v>
      </c>
      <c r="K19" s="467" t="s">
        <v>428</v>
      </c>
      <c r="L19" s="468" t="s">
        <v>383</v>
      </c>
    </row>
    <row r="20" spans="1:12">
      <c r="A20" s="469">
        <v>1</v>
      </c>
      <c r="B20" s="672">
        <v>2</v>
      </c>
      <c r="C20" s="673"/>
      <c r="D20" s="673"/>
      <c r="E20" s="674"/>
      <c r="F20" s="470" t="s">
        <v>429</v>
      </c>
      <c r="G20" s="467">
        <v>4</v>
      </c>
      <c r="H20" s="467">
        <v>5</v>
      </c>
      <c r="I20" s="467">
        <v>6</v>
      </c>
      <c r="J20" s="471">
        <v>7</v>
      </c>
      <c r="K20" s="471">
        <v>8</v>
      </c>
      <c r="L20" s="471">
        <v>9</v>
      </c>
    </row>
    <row r="21" spans="1:12" ht="24.6" customHeight="1">
      <c r="A21" s="467" t="s">
        <v>16</v>
      </c>
      <c r="B21" s="675" t="s">
        <v>430</v>
      </c>
      <c r="C21" s="676"/>
      <c r="D21" s="676"/>
      <c r="E21" s="677"/>
      <c r="F21" s="472"/>
      <c r="G21" s="474">
        <f>G22-G34-G41</f>
        <v>0</v>
      </c>
      <c r="H21" s="474"/>
      <c r="I21" s="474">
        <f>I22-I34-I41</f>
        <v>0</v>
      </c>
      <c r="J21" s="474">
        <f>J22-J34-J41</f>
        <v>-400.00000000069849</v>
      </c>
      <c r="K21" s="474"/>
      <c r="L21" s="474">
        <f>L22-L34-L41</f>
        <v>-400.00000000069849</v>
      </c>
    </row>
    <row r="22" spans="1:12" ht="15.6">
      <c r="A22" s="475" t="s">
        <v>19</v>
      </c>
      <c r="B22" s="529" t="s">
        <v>431</v>
      </c>
      <c r="C22" s="552"/>
      <c r="D22" s="553"/>
      <c r="E22" s="531"/>
      <c r="F22" s="476">
        <v>13</v>
      </c>
      <c r="G22" s="307">
        <f>G23</f>
        <v>949979.31</v>
      </c>
      <c r="H22" s="358"/>
      <c r="I22" s="307">
        <f>I23</f>
        <v>949979.31</v>
      </c>
      <c r="J22" s="307">
        <f>J23</f>
        <v>1717642.67</v>
      </c>
      <c r="K22" s="358"/>
      <c r="L22" s="307">
        <f>L23</f>
        <v>1717642.67</v>
      </c>
    </row>
    <row r="23" spans="1:12" ht="22.95" customHeight="1">
      <c r="A23" s="475" t="s">
        <v>246</v>
      </c>
      <c r="B23" s="678" t="s">
        <v>432</v>
      </c>
      <c r="C23" s="679"/>
      <c r="D23" s="679"/>
      <c r="E23" s="680"/>
      <c r="F23" s="477"/>
      <c r="G23" s="307">
        <v>949979.31</v>
      </c>
      <c r="H23" s="358"/>
      <c r="I23" s="307">
        <v>949979.31</v>
      </c>
      <c r="J23" s="307">
        <v>1717642.67</v>
      </c>
      <c r="K23" s="358"/>
      <c r="L23" s="307">
        <v>1717642.67</v>
      </c>
    </row>
    <row r="24" spans="1:12">
      <c r="A24" s="478" t="s">
        <v>433</v>
      </c>
      <c r="B24" s="479"/>
      <c r="C24" s="480"/>
      <c r="D24" s="481" t="s">
        <v>434</v>
      </c>
      <c r="E24" s="482"/>
      <c r="F24" s="483"/>
      <c r="G24" s="358"/>
      <c r="H24" s="358"/>
      <c r="I24" s="358"/>
      <c r="J24" s="358"/>
      <c r="K24" s="358"/>
      <c r="L24" s="358"/>
    </row>
    <row r="25" spans="1:12">
      <c r="A25" s="478" t="s">
        <v>435</v>
      </c>
      <c r="B25" s="479"/>
      <c r="C25" s="480"/>
      <c r="D25" s="481" t="s">
        <v>142</v>
      </c>
      <c r="E25" s="484"/>
      <c r="F25" s="485"/>
      <c r="G25" s="358"/>
      <c r="H25" s="358"/>
      <c r="I25" s="358"/>
      <c r="J25" s="358"/>
      <c r="K25" s="358"/>
      <c r="L25" s="358"/>
    </row>
    <row r="26" spans="1:12" ht="25.2" customHeight="1">
      <c r="A26" s="478" t="s">
        <v>436</v>
      </c>
      <c r="B26" s="479"/>
      <c r="C26" s="480"/>
      <c r="D26" s="681" t="s">
        <v>437</v>
      </c>
      <c r="E26" s="682"/>
      <c r="F26" s="485"/>
      <c r="G26" s="486"/>
      <c r="H26" s="358"/>
      <c r="I26" s="358"/>
      <c r="J26" s="486"/>
      <c r="K26" s="358"/>
      <c r="L26" s="358"/>
    </row>
    <row r="27" spans="1:12">
      <c r="A27" s="478" t="s">
        <v>438</v>
      </c>
      <c r="B27" s="479"/>
      <c r="C27" s="481" t="s">
        <v>147</v>
      </c>
      <c r="D27" s="487"/>
      <c r="E27" s="488"/>
      <c r="F27" s="489"/>
      <c r="G27" s="307">
        <v>949979.31</v>
      </c>
      <c r="H27" s="358"/>
      <c r="I27" s="307">
        <v>949979.31</v>
      </c>
      <c r="J27" s="490">
        <v>1717456.34</v>
      </c>
      <c r="K27" s="358"/>
      <c r="L27" s="490">
        <v>1717456.34</v>
      </c>
    </row>
    <row r="28" spans="1:12">
      <c r="A28" s="491" t="s">
        <v>249</v>
      </c>
      <c r="B28" s="492"/>
      <c r="C28" s="480" t="s">
        <v>439</v>
      </c>
      <c r="D28" s="493"/>
      <c r="E28" s="488"/>
      <c r="F28" s="494"/>
      <c r="G28" s="358"/>
      <c r="H28" s="358"/>
      <c r="I28" s="358"/>
      <c r="J28" s="358"/>
      <c r="K28" s="358"/>
      <c r="L28" s="358"/>
    </row>
    <row r="29" spans="1:12">
      <c r="A29" s="495" t="s">
        <v>440</v>
      </c>
      <c r="B29" s="479"/>
      <c r="C29" s="496" t="s">
        <v>441</v>
      </c>
      <c r="D29" s="497"/>
      <c r="E29" s="498"/>
      <c r="F29" s="494"/>
      <c r="G29" s="358"/>
      <c r="H29" s="358"/>
      <c r="I29" s="358"/>
      <c r="J29" s="358"/>
      <c r="K29" s="358"/>
      <c r="L29" s="358"/>
    </row>
    <row r="30" spans="1:12">
      <c r="A30" s="491" t="s">
        <v>256</v>
      </c>
      <c r="B30" s="492"/>
      <c r="C30" s="496" t="s">
        <v>442</v>
      </c>
      <c r="D30" s="496"/>
      <c r="E30" s="499"/>
      <c r="F30" s="494"/>
      <c r="G30" s="490"/>
      <c r="H30" s="358"/>
      <c r="I30" s="490"/>
      <c r="J30" s="490"/>
      <c r="K30" s="358"/>
      <c r="L30" s="490"/>
    </row>
    <row r="31" spans="1:12">
      <c r="A31" s="491" t="s">
        <v>443</v>
      </c>
      <c r="B31" s="492"/>
      <c r="C31" s="496" t="s">
        <v>444</v>
      </c>
      <c r="D31" s="497"/>
      <c r="E31" s="473"/>
      <c r="F31" s="494"/>
      <c r="G31" s="358"/>
      <c r="H31" s="358"/>
      <c r="I31" s="358"/>
      <c r="J31" s="358"/>
      <c r="K31" s="358"/>
      <c r="L31" s="358"/>
    </row>
    <row r="32" spans="1:12">
      <c r="A32" s="491" t="s">
        <v>445</v>
      </c>
      <c r="B32" s="492"/>
      <c r="C32" s="496" t="s">
        <v>446</v>
      </c>
      <c r="D32" s="496"/>
      <c r="E32" s="499"/>
      <c r="F32" s="494"/>
      <c r="G32" s="358"/>
      <c r="H32" s="358"/>
      <c r="I32" s="358"/>
      <c r="J32" s="358"/>
      <c r="K32" s="358"/>
      <c r="L32" s="358"/>
    </row>
    <row r="33" spans="1:12">
      <c r="A33" s="491" t="s">
        <v>447</v>
      </c>
      <c r="B33" s="492"/>
      <c r="C33" s="496" t="s">
        <v>448</v>
      </c>
      <c r="D33" s="496"/>
      <c r="E33" s="499"/>
      <c r="F33" s="494"/>
      <c r="G33" s="490"/>
      <c r="H33" s="490"/>
      <c r="I33" s="490"/>
      <c r="J33" s="490">
        <v>186.33</v>
      </c>
      <c r="K33" s="490"/>
      <c r="L33" s="490">
        <v>186.33</v>
      </c>
    </row>
    <row r="34" spans="1:12">
      <c r="A34" s="475" t="s">
        <v>40</v>
      </c>
      <c r="B34" s="500" t="s">
        <v>449</v>
      </c>
      <c r="C34" s="501"/>
      <c r="D34" s="501"/>
      <c r="E34" s="502"/>
      <c r="F34" s="494">
        <v>14</v>
      </c>
      <c r="G34" s="490">
        <v>4591.92</v>
      </c>
      <c r="H34" s="358"/>
      <c r="I34" s="490">
        <v>4591.92</v>
      </c>
      <c r="J34" s="490">
        <v>7958.37</v>
      </c>
      <c r="K34" s="358"/>
      <c r="L34" s="490">
        <v>7958.37</v>
      </c>
    </row>
    <row r="35" spans="1:12">
      <c r="A35" s="491" t="s">
        <v>42</v>
      </c>
      <c r="B35" s="492"/>
      <c r="C35" s="503" t="s">
        <v>450</v>
      </c>
      <c r="D35" s="503"/>
      <c r="E35" s="477"/>
      <c r="F35" s="504"/>
      <c r="G35" s="358"/>
      <c r="H35" s="358"/>
      <c r="I35" s="358"/>
      <c r="J35" s="358"/>
      <c r="K35" s="358"/>
      <c r="L35" s="358"/>
    </row>
    <row r="36" spans="1:12">
      <c r="A36" s="491" t="s">
        <v>46</v>
      </c>
      <c r="B36" s="492"/>
      <c r="C36" s="503" t="s">
        <v>451</v>
      </c>
      <c r="D36" s="503"/>
      <c r="E36" s="477"/>
      <c r="F36" s="504"/>
      <c r="G36" s="358"/>
      <c r="H36" s="358"/>
      <c r="I36" s="358"/>
      <c r="J36" s="358"/>
      <c r="K36" s="358"/>
      <c r="L36" s="358"/>
    </row>
    <row r="37" spans="1:12" ht="25.2" customHeight="1">
      <c r="A37" s="491" t="s">
        <v>452</v>
      </c>
      <c r="B37" s="492"/>
      <c r="C37" s="683" t="s">
        <v>453</v>
      </c>
      <c r="D37" s="683"/>
      <c r="E37" s="684"/>
      <c r="F37" s="504"/>
      <c r="G37" s="358"/>
      <c r="H37" s="358"/>
      <c r="I37" s="358"/>
      <c r="J37" s="358"/>
      <c r="K37" s="358"/>
      <c r="L37" s="358"/>
    </row>
    <row r="38" spans="1:12">
      <c r="A38" s="491" t="s">
        <v>54</v>
      </c>
      <c r="B38" s="492"/>
      <c r="C38" s="480" t="s">
        <v>454</v>
      </c>
      <c r="D38" s="484"/>
      <c r="E38" s="482"/>
      <c r="F38" s="504"/>
      <c r="G38" s="490">
        <v>4591.92</v>
      </c>
      <c r="H38" s="358"/>
      <c r="I38" s="490">
        <v>4591.92</v>
      </c>
      <c r="J38" s="490">
        <v>7958.37</v>
      </c>
      <c r="K38" s="358"/>
      <c r="L38" s="490">
        <v>7958.37</v>
      </c>
    </row>
    <row r="39" spans="1:12">
      <c r="A39" s="491" t="s">
        <v>455</v>
      </c>
      <c r="B39" s="492"/>
      <c r="C39" s="681" t="s">
        <v>456</v>
      </c>
      <c r="D39" s="681"/>
      <c r="E39" s="682"/>
      <c r="F39" s="504"/>
      <c r="G39" s="358"/>
      <c r="H39" s="490"/>
      <c r="I39" s="358"/>
      <c r="J39" s="307"/>
      <c r="K39" s="307"/>
      <c r="L39" s="307"/>
    </row>
    <row r="40" spans="1:12">
      <c r="A40" s="491" t="s">
        <v>457</v>
      </c>
      <c r="B40" s="492"/>
      <c r="C40" s="503" t="s">
        <v>458</v>
      </c>
      <c r="D40" s="503"/>
      <c r="E40" s="477"/>
      <c r="F40" s="504"/>
      <c r="G40" s="490"/>
      <c r="H40" s="358"/>
      <c r="I40" s="490"/>
      <c r="J40" s="490">
        <v>0</v>
      </c>
      <c r="K40" s="358"/>
      <c r="L40" s="490">
        <v>0</v>
      </c>
    </row>
    <row r="41" spans="1:12">
      <c r="A41" s="475" t="s">
        <v>77</v>
      </c>
      <c r="B41" s="500" t="s">
        <v>459</v>
      </c>
      <c r="C41" s="501"/>
      <c r="D41" s="501"/>
      <c r="E41" s="502"/>
      <c r="F41" s="494">
        <v>15</v>
      </c>
      <c r="G41" s="474">
        <f>G42+G43+G44+G45+G46+G47+G48+G49+G50+G51+G52+G53</f>
        <v>945387.39000000013</v>
      </c>
      <c r="H41" s="358"/>
      <c r="I41" s="474">
        <f>I42+I43+I44+I45+I46+I47+I48+I49+I50+I51+I52+I53</f>
        <v>945387.39000000013</v>
      </c>
      <c r="J41" s="505">
        <f>J42+J43+J44+J45+J46+J47+J48+J49+J50+J51+J52+J53</f>
        <v>1710084.3000000005</v>
      </c>
      <c r="K41" s="506"/>
      <c r="L41" s="505">
        <f>L42+L43+L44+L45+L46+L47+L48+L49+L50+L51+L53</f>
        <v>1710084.3000000005</v>
      </c>
    </row>
    <row r="42" spans="1:12">
      <c r="A42" s="478" t="s">
        <v>108</v>
      </c>
      <c r="B42" s="479"/>
      <c r="C42" s="480" t="s">
        <v>460</v>
      </c>
      <c r="D42" s="507"/>
      <c r="E42" s="507"/>
      <c r="F42" s="508"/>
      <c r="G42" s="555">
        <v>892745.26</v>
      </c>
      <c r="H42" s="490"/>
      <c r="I42" s="186">
        <v>892745.26</v>
      </c>
      <c r="J42" s="186">
        <v>1590789.36</v>
      </c>
      <c r="K42" s="490"/>
      <c r="L42" s="186">
        <v>1590789.36</v>
      </c>
    </row>
    <row r="43" spans="1:12">
      <c r="A43" s="478" t="s">
        <v>112</v>
      </c>
      <c r="B43" s="479"/>
      <c r="C43" s="481" t="s">
        <v>461</v>
      </c>
      <c r="D43" s="484"/>
      <c r="E43" s="484"/>
      <c r="F43" s="508"/>
      <c r="G43" s="186">
        <v>14740.64</v>
      </c>
      <c r="H43" s="358"/>
      <c r="I43" s="186">
        <v>14740.64</v>
      </c>
      <c r="J43" s="186">
        <v>29288.6</v>
      </c>
      <c r="K43" s="358"/>
      <c r="L43" s="186">
        <v>29288.6</v>
      </c>
    </row>
    <row r="44" spans="1:12">
      <c r="A44" s="478" t="s">
        <v>115</v>
      </c>
      <c r="B44" s="479"/>
      <c r="C44" s="481" t="s">
        <v>462</v>
      </c>
      <c r="D44" s="484"/>
      <c r="E44" s="484"/>
      <c r="F44" s="508"/>
      <c r="G44" s="186">
        <v>24</v>
      </c>
      <c r="H44" s="358"/>
      <c r="I44" s="186">
        <v>24</v>
      </c>
      <c r="J44" s="186">
        <v>48.8</v>
      </c>
      <c r="K44" s="358"/>
      <c r="L44" s="186">
        <v>48.8</v>
      </c>
    </row>
    <row r="45" spans="1:12">
      <c r="A45" s="478" t="s">
        <v>119</v>
      </c>
      <c r="B45" s="479"/>
      <c r="C45" s="481" t="s">
        <v>463</v>
      </c>
      <c r="D45" s="484"/>
      <c r="E45" s="484"/>
      <c r="F45" s="508"/>
      <c r="G45" s="186">
        <v>1711.78</v>
      </c>
      <c r="H45" s="358"/>
      <c r="I45" s="186">
        <v>1711.78</v>
      </c>
      <c r="J45" s="186">
        <v>2922.47</v>
      </c>
      <c r="K45" s="358"/>
      <c r="L45" s="186">
        <v>2922.47</v>
      </c>
    </row>
    <row r="46" spans="1:12">
      <c r="A46" s="478" t="s">
        <v>123</v>
      </c>
      <c r="B46" s="479"/>
      <c r="C46" s="481" t="s">
        <v>464</v>
      </c>
      <c r="D46" s="484"/>
      <c r="E46" s="484"/>
      <c r="F46" s="494"/>
      <c r="G46" s="186"/>
      <c r="H46" s="358"/>
      <c r="I46" s="186"/>
      <c r="J46" s="186">
        <v>3983.1</v>
      </c>
      <c r="K46" s="358"/>
      <c r="L46" s="186">
        <v>3983.1</v>
      </c>
    </row>
    <row r="47" spans="1:12">
      <c r="A47" s="478" t="s">
        <v>127</v>
      </c>
      <c r="B47" s="479"/>
      <c r="C47" s="480" t="s">
        <v>465</v>
      </c>
      <c r="D47" s="507"/>
      <c r="E47" s="507"/>
      <c r="F47" s="494"/>
      <c r="G47" s="186"/>
      <c r="H47" s="358"/>
      <c r="I47" s="186"/>
      <c r="J47" s="186">
        <v>847</v>
      </c>
      <c r="K47" s="358"/>
      <c r="L47" s="186">
        <v>847</v>
      </c>
    </row>
    <row r="48" spans="1:12">
      <c r="A48" s="478" t="s">
        <v>466</v>
      </c>
      <c r="B48" s="479"/>
      <c r="C48" s="496" t="s">
        <v>467</v>
      </c>
      <c r="D48" s="482"/>
      <c r="E48" s="441"/>
      <c r="F48" s="494"/>
      <c r="G48" s="186">
        <v>3558.5</v>
      </c>
      <c r="H48" s="358"/>
      <c r="I48" s="186">
        <v>3558.5</v>
      </c>
      <c r="J48" s="186">
        <v>22864.86</v>
      </c>
      <c r="K48" s="358"/>
      <c r="L48" s="186">
        <v>22864.86</v>
      </c>
    </row>
    <row r="49" spans="1:12">
      <c r="A49" s="478" t="s">
        <v>468</v>
      </c>
      <c r="B49" s="479"/>
      <c r="C49" s="496" t="s">
        <v>469</v>
      </c>
      <c r="D49" s="482"/>
      <c r="E49" s="420"/>
      <c r="F49" s="494"/>
      <c r="G49" s="186">
        <v>4152</v>
      </c>
      <c r="H49" s="490"/>
      <c r="I49" s="186">
        <v>4152</v>
      </c>
      <c r="J49" s="186">
        <v>1848</v>
      </c>
      <c r="K49" s="490"/>
      <c r="L49" s="186">
        <v>1848</v>
      </c>
    </row>
    <row r="50" spans="1:12">
      <c r="A50" s="478" t="s">
        <v>470</v>
      </c>
      <c r="B50" s="479"/>
      <c r="C50" s="496" t="s">
        <v>471</v>
      </c>
      <c r="D50" s="482"/>
      <c r="E50" s="482"/>
      <c r="F50" s="494"/>
      <c r="G50" s="186">
        <v>16262.4</v>
      </c>
      <c r="H50" s="358"/>
      <c r="I50" s="186">
        <v>16262.4</v>
      </c>
      <c r="J50" s="186">
        <v>32524.799999999999</v>
      </c>
      <c r="K50" s="358"/>
      <c r="L50" s="186">
        <v>32524.799999999999</v>
      </c>
    </row>
    <row r="51" spans="1:12">
      <c r="A51" s="478" t="s">
        <v>472</v>
      </c>
      <c r="B51" s="479"/>
      <c r="C51" s="496" t="s">
        <v>473</v>
      </c>
      <c r="D51" s="482"/>
      <c r="E51" s="482"/>
      <c r="F51" s="494"/>
      <c r="G51" s="186">
        <v>12192.81</v>
      </c>
      <c r="H51" s="358"/>
      <c r="I51" s="186">
        <v>12192.81</v>
      </c>
      <c r="J51" s="186">
        <v>24780.98</v>
      </c>
      <c r="K51" s="358"/>
      <c r="L51" s="186">
        <v>24780.98</v>
      </c>
    </row>
    <row r="52" spans="1:12">
      <c r="A52" s="478" t="s">
        <v>474</v>
      </c>
      <c r="B52" s="479"/>
      <c r="C52" s="496" t="s">
        <v>475</v>
      </c>
      <c r="D52" s="482"/>
      <c r="E52" s="482"/>
      <c r="F52" s="494"/>
      <c r="G52" s="15"/>
      <c r="H52" s="358"/>
      <c r="I52" s="15"/>
      <c r="J52" s="15"/>
      <c r="K52" s="358"/>
      <c r="L52" s="15"/>
    </row>
    <row r="53" spans="1:12">
      <c r="A53" s="478" t="s">
        <v>476</v>
      </c>
      <c r="B53" s="479"/>
      <c r="C53" s="496" t="s">
        <v>477</v>
      </c>
      <c r="D53" s="482"/>
      <c r="E53" s="482"/>
      <c r="F53" s="494"/>
      <c r="G53" s="490"/>
      <c r="H53" s="490"/>
      <c r="I53" s="490"/>
      <c r="J53" s="490">
        <v>186.33</v>
      </c>
      <c r="K53" s="490"/>
      <c r="L53" s="490">
        <v>186.33</v>
      </c>
    </row>
    <row r="54" spans="1:12" ht="25.95" customHeight="1">
      <c r="A54" s="467" t="s">
        <v>86</v>
      </c>
      <c r="B54" s="685" t="s">
        <v>478</v>
      </c>
      <c r="C54" s="686"/>
      <c r="D54" s="686"/>
      <c r="E54" s="687"/>
      <c r="F54" s="504"/>
      <c r="G54" s="509">
        <f>G55-G56</f>
        <v>0</v>
      </c>
      <c r="H54" s="509"/>
      <c r="I54" s="509">
        <f>I55-I56</f>
        <v>0</v>
      </c>
      <c r="J54" s="510">
        <f>J55-J56</f>
        <v>132.39999999999998</v>
      </c>
      <c r="K54" s="506"/>
      <c r="L54" s="510">
        <f>L55-L56</f>
        <v>132.39999999999998</v>
      </c>
    </row>
    <row r="55" spans="1:12" ht="24.6" customHeight="1">
      <c r="A55" s="475" t="s">
        <v>19</v>
      </c>
      <c r="B55" s="688" t="s">
        <v>479</v>
      </c>
      <c r="C55" s="683"/>
      <c r="D55" s="683"/>
      <c r="E55" s="684"/>
      <c r="F55" s="494"/>
      <c r="G55" s="511"/>
      <c r="H55" s="512"/>
      <c r="I55" s="511"/>
      <c r="J55" s="511">
        <v>532.4</v>
      </c>
      <c r="K55" s="512"/>
      <c r="L55" s="511">
        <v>532.4</v>
      </c>
    </row>
    <row r="56" spans="1:12" ht="25.95" customHeight="1">
      <c r="A56" s="475" t="s">
        <v>40</v>
      </c>
      <c r="B56" s="689" t="s">
        <v>480</v>
      </c>
      <c r="C56" s="681"/>
      <c r="D56" s="681"/>
      <c r="E56" s="682"/>
      <c r="F56" s="494"/>
      <c r="G56" s="490"/>
      <c r="H56" s="358"/>
      <c r="I56" s="490"/>
      <c r="J56" s="490">
        <v>400</v>
      </c>
      <c r="K56" s="358"/>
      <c r="L56" s="490">
        <v>400</v>
      </c>
    </row>
    <row r="57" spans="1:12">
      <c r="A57" s="475" t="s">
        <v>77</v>
      </c>
      <c r="B57" s="689" t="s">
        <v>481</v>
      </c>
      <c r="C57" s="681"/>
      <c r="D57" s="681"/>
      <c r="E57" s="682"/>
      <c r="F57" s="494"/>
      <c r="G57" s="312"/>
      <c r="H57" s="312"/>
      <c r="I57" s="312"/>
      <c r="J57" s="312"/>
      <c r="K57" s="312"/>
      <c r="L57" s="312"/>
    </row>
    <row r="58" spans="1:12">
      <c r="A58" s="513" t="s">
        <v>81</v>
      </c>
      <c r="B58" s="514" t="s">
        <v>482</v>
      </c>
      <c r="C58" s="479"/>
      <c r="D58" s="479"/>
      <c r="E58" s="489"/>
      <c r="F58" s="515"/>
      <c r="G58" s="312"/>
      <c r="H58" s="312"/>
      <c r="I58" s="312"/>
      <c r="J58" s="312"/>
      <c r="K58" s="312"/>
      <c r="L58" s="312"/>
    </row>
    <row r="59" spans="1:12" ht="24" customHeight="1">
      <c r="A59" s="513" t="s">
        <v>483</v>
      </c>
      <c r="B59" s="689" t="s">
        <v>484</v>
      </c>
      <c r="C59" s="681"/>
      <c r="D59" s="681"/>
      <c r="E59" s="682"/>
      <c r="F59" s="515"/>
      <c r="G59" s="312"/>
      <c r="H59" s="312"/>
      <c r="I59" s="312"/>
      <c r="J59" s="312"/>
      <c r="K59" s="312"/>
      <c r="L59" s="312"/>
    </row>
    <row r="60" spans="1:12">
      <c r="A60" s="513" t="s">
        <v>292</v>
      </c>
      <c r="B60" s="669" t="s">
        <v>485</v>
      </c>
      <c r="C60" s="670"/>
      <c r="D60" s="670"/>
      <c r="E60" s="671"/>
      <c r="F60" s="515"/>
      <c r="G60" s="516"/>
      <c r="H60" s="516"/>
      <c r="I60" s="516"/>
      <c r="J60" s="516"/>
      <c r="K60" s="516"/>
      <c r="L60" s="516"/>
    </row>
    <row r="61" spans="1:12">
      <c r="A61" s="513" t="s">
        <v>297</v>
      </c>
      <c r="B61" s="689" t="s">
        <v>486</v>
      </c>
      <c r="C61" s="681"/>
      <c r="D61" s="681"/>
      <c r="E61" s="682"/>
      <c r="F61" s="515"/>
      <c r="G61" s="312"/>
      <c r="H61" s="312"/>
      <c r="I61" s="312"/>
      <c r="J61" s="312"/>
      <c r="K61" s="312"/>
      <c r="L61" s="312"/>
    </row>
    <row r="62" spans="1:12" ht="25.95" customHeight="1">
      <c r="A62" s="469" t="s">
        <v>88</v>
      </c>
      <c r="B62" s="690" t="s">
        <v>487</v>
      </c>
      <c r="C62" s="691"/>
      <c r="D62" s="691"/>
      <c r="E62" s="692"/>
      <c r="F62" s="489"/>
      <c r="G62" s="510">
        <f>G66-G71</f>
        <v>0</v>
      </c>
      <c r="H62" s="518"/>
      <c r="I62" s="510">
        <f>I66-I71</f>
        <v>0</v>
      </c>
      <c r="J62" s="510">
        <f>J66-J71</f>
        <v>532.4</v>
      </c>
      <c r="K62" s="518"/>
      <c r="L62" s="510">
        <f>L66-L71</f>
        <v>532.4</v>
      </c>
    </row>
    <row r="63" spans="1:12">
      <c r="A63" s="513" t="s">
        <v>19</v>
      </c>
      <c r="B63" s="519" t="s">
        <v>488</v>
      </c>
      <c r="C63" s="479"/>
      <c r="D63" s="479"/>
      <c r="E63" s="489"/>
      <c r="F63" s="489"/>
      <c r="G63" s="512"/>
      <c r="H63" s="512"/>
      <c r="I63" s="512"/>
      <c r="J63" s="512"/>
      <c r="K63" s="512"/>
      <c r="L63" s="512"/>
    </row>
    <row r="64" spans="1:12">
      <c r="A64" s="513" t="s">
        <v>40</v>
      </c>
      <c r="B64" s="514" t="s">
        <v>489</v>
      </c>
      <c r="C64" s="520"/>
      <c r="D64" s="521"/>
      <c r="E64" s="522"/>
      <c r="F64" s="489"/>
      <c r="G64" s="512"/>
      <c r="H64" s="512"/>
      <c r="I64" s="512"/>
      <c r="J64" s="512"/>
      <c r="K64" s="512"/>
      <c r="L64" s="512"/>
    </row>
    <row r="65" spans="1:12" ht="24.6" customHeight="1">
      <c r="A65" s="513" t="s">
        <v>77</v>
      </c>
      <c r="B65" s="689" t="s">
        <v>490</v>
      </c>
      <c r="C65" s="681"/>
      <c r="D65" s="681"/>
      <c r="E65" s="682"/>
      <c r="F65" s="489"/>
      <c r="G65" s="512"/>
      <c r="H65" s="512"/>
      <c r="I65" s="512"/>
      <c r="J65" s="512"/>
      <c r="K65" s="512"/>
      <c r="L65" s="512"/>
    </row>
    <row r="66" spans="1:12" ht="27" customHeight="1">
      <c r="A66" s="513" t="s">
        <v>146</v>
      </c>
      <c r="B66" s="689" t="s">
        <v>491</v>
      </c>
      <c r="C66" s="681"/>
      <c r="D66" s="681"/>
      <c r="E66" s="682"/>
      <c r="F66" s="489"/>
      <c r="G66" s="511"/>
      <c r="H66" s="512"/>
      <c r="I66" s="511"/>
      <c r="J66" s="511">
        <v>532.4</v>
      </c>
      <c r="K66" s="512"/>
      <c r="L66" s="511">
        <v>532.4</v>
      </c>
    </row>
    <row r="67" spans="1:12">
      <c r="A67" s="478" t="s">
        <v>215</v>
      </c>
      <c r="B67" s="523"/>
      <c r="C67" s="524"/>
      <c r="D67" s="481" t="s">
        <v>434</v>
      </c>
      <c r="E67" s="484"/>
      <c r="F67" s="515"/>
      <c r="G67" s="512"/>
      <c r="H67" s="512"/>
      <c r="I67" s="525"/>
      <c r="J67" s="512"/>
      <c r="K67" s="512"/>
      <c r="L67" s="525"/>
    </row>
    <row r="68" spans="1:12">
      <c r="A68" s="478" t="s">
        <v>219</v>
      </c>
      <c r="B68" s="479"/>
      <c r="C68" s="526"/>
      <c r="D68" s="481" t="s">
        <v>142</v>
      </c>
      <c r="E68" s="484"/>
      <c r="F68" s="489"/>
      <c r="G68" s="512"/>
      <c r="H68" s="512"/>
      <c r="I68" s="525"/>
      <c r="J68" s="512"/>
      <c r="K68" s="512"/>
      <c r="L68" s="525"/>
    </row>
    <row r="69" spans="1:12" ht="28.95" customHeight="1">
      <c r="A69" s="478" t="s">
        <v>492</v>
      </c>
      <c r="B69" s="479"/>
      <c r="C69" s="480"/>
      <c r="D69" s="681" t="s">
        <v>493</v>
      </c>
      <c r="E69" s="682"/>
      <c r="F69" s="527"/>
      <c r="G69" s="512"/>
      <c r="H69" s="512"/>
      <c r="I69" s="525"/>
      <c r="J69" s="512"/>
      <c r="K69" s="512"/>
      <c r="L69" s="525"/>
    </row>
    <row r="70" spans="1:12">
      <c r="A70" s="478" t="s">
        <v>494</v>
      </c>
      <c r="B70" s="479"/>
      <c r="C70" s="480"/>
      <c r="D70" s="481" t="s">
        <v>495</v>
      </c>
      <c r="E70" s="482"/>
      <c r="F70" s="489"/>
      <c r="G70" s="511"/>
      <c r="H70" s="512"/>
      <c r="I70" s="511"/>
      <c r="J70" s="511">
        <v>532.4</v>
      </c>
      <c r="K70" s="512"/>
      <c r="L70" s="511">
        <v>532.4</v>
      </c>
    </row>
    <row r="71" spans="1:12" ht="25.2" customHeight="1">
      <c r="A71" s="491" t="s">
        <v>83</v>
      </c>
      <c r="B71" s="689" t="s">
        <v>496</v>
      </c>
      <c r="C71" s="681"/>
      <c r="D71" s="681"/>
      <c r="E71" s="682"/>
      <c r="F71" s="508"/>
      <c r="G71" s="528"/>
      <c r="H71" s="528"/>
      <c r="I71" s="528">
        <v>0</v>
      </c>
      <c r="J71" s="511">
        <v>0</v>
      </c>
      <c r="K71" s="512"/>
      <c r="L71" s="511"/>
    </row>
    <row r="72" spans="1:12">
      <c r="A72" s="491" t="s">
        <v>292</v>
      </c>
      <c r="B72" s="529" t="s">
        <v>485</v>
      </c>
      <c r="C72" s="496"/>
      <c r="D72" s="530"/>
      <c r="E72" s="531"/>
      <c r="F72" s="508"/>
      <c r="G72" s="528"/>
      <c r="H72" s="528"/>
      <c r="I72" s="528"/>
      <c r="J72" s="528"/>
      <c r="K72" s="528"/>
      <c r="L72" s="528"/>
    </row>
    <row r="73" spans="1:12">
      <c r="A73" s="491" t="s">
        <v>297</v>
      </c>
      <c r="B73" s="529" t="s">
        <v>497</v>
      </c>
      <c r="C73" s="496"/>
      <c r="D73" s="498"/>
      <c r="E73" s="517"/>
      <c r="F73" s="508"/>
      <c r="G73" s="528"/>
      <c r="H73" s="528"/>
      <c r="I73" s="528"/>
      <c r="J73" s="528"/>
      <c r="K73" s="528"/>
      <c r="L73" s="528"/>
    </row>
    <row r="74" spans="1:12" ht="35.4" customHeight="1">
      <c r="A74" s="467" t="s">
        <v>137</v>
      </c>
      <c r="B74" s="693" t="s">
        <v>498</v>
      </c>
      <c r="C74" s="694"/>
      <c r="D74" s="694"/>
      <c r="E74" s="695"/>
      <c r="F74" s="532"/>
      <c r="G74" s="533"/>
      <c r="H74" s="528"/>
      <c r="I74" s="533"/>
      <c r="J74" s="312"/>
      <c r="K74" s="312"/>
      <c r="L74" s="312"/>
    </row>
    <row r="75" spans="1:12" ht="25.2" customHeight="1">
      <c r="A75" s="513" t="s">
        <v>19</v>
      </c>
      <c r="B75" s="688" t="s">
        <v>499</v>
      </c>
      <c r="C75" s="683"/>
      <c r="D75" s="683"/>
      <c r="E75" s="684"/>
      <c r="F75" s="533"/>
      <c r="G75" s="533"/>
      <c r="H75" s="528"/>
      <c r="I75" s="533"/>
      <c r="J75" s="533"/>
      <c r="K75" s="528"/>
      <c r="L75" s="533"/>
    </row>
    <row r="76" spans="1:12" ht="24" customHeight="1">
      <c r="A76" s="513" t="s">
        <v>40</v>
      </c>
      <c r="B76" s="688" t="s">
        <v>500</v>
      </c>
      <c r="C76" s="683"/>
      <c r="D76" s="683"/>
      <c r="E76" s="684"/>
      <c r="F76" s="534"/>
      <c r="G76" s="534"/>
      <c r="H76" s="533"/>
      <c r="I76" s="533"/>
      <c r="J76" s="534"/>
      <c r="K76" s="533"/>
      <c r="L76" s="533"/>
    </row>
    <row r="77" spans="1:12" ht="24.6" customHeight="1">
      <c r="A77" s="513" t="s">
        <v>77</v>
      </c>
      <c r="B77" s="696" t="s">
        <v>501</v>
      </c>
      <c r="C77" s="697"/>
      <c r="D77" s="697"/>
      <c r="E77" s="698"/>
      <c r="F77" s="494"/>
      <c r="G77" s="533">
        <v>0</v>
      </c>
      <c r="H77" s="528"/>
      <c r="I77" s="533">
        <v>0</v>
      </c>
      <c r="J77" s="307">
        <v>0</v>
      </c>
      <c r="K77" s="312"/>
      <c r="L77" s="307">
        <v>0</v>
      </c>
    </row>
    <row r="78" spans="1:12">
      <c r="A78" s="535"/>
      <c r="B78" s="536"/>
      <c r="C78" s="536"/>
      <c r="D78" s="536"/>
      <c r="E78" s="536"/>
      <c r="F78" s="536"/>
      <c r="G78" s="459"/>
      <c r="H78" s="459"/>
      <c r="I78" s="459"/>
      <c r="J78" s="459"/>
      <c r="K78" s="459"/>
      <c r="L78" s="459"/>
    </row>
    <row r="79" spans="1:12">
      <c r="A79" s="535"/>
      <c r="B79" s="536"/>
      <c r="C79" s="536"/>
      <c r="D79" s="536"/>
      <c r="E79" s="536"/>
      <c r="F79" s="536"/>
      <c r="G79" s="459"/>
      <c r="H79" s="459"/>
      <c r="I79" s="459"/>
      <c r="J79" s="459"/>
      <c r="K79" s="459"/>
      <c r="L79" s="459"/>
    </row>
    <row r="80" spans="1:12" ht="13.8">
      <c r="A80" s="537" t="s">
        <v>417</v>
      </c>
      <c r="B80" s="449"/>
      <c r="C80" s="449"/>
      <c r="D80" s="450"/>
      <c r="E80" s="538"/>
      <c r="F80" s="450"/>
      <c r="G80" s="699"/>
      <c r="H80" s="699"/>
      <c r="I80" s="450"/>
      <c r="J80" s="639" t="s">
        <v>227</v>
      </c>
      <c r="K80" s="639"/>
      <c r="L80" s="639"/>
    </row>
    <row r="81" spans="1:12">
      <c r="A81" s="700" t="s">
        <v>502</v>
      </c>
      <c r="B81" s="700"/>
      <c r="C81" s="700"/>
      <c r="D81" s="700"/>
      <c r="E81" s="700"/>
      <c r="F81" s="700"/>
      <c r="G81" s="700"/>
      <c r="H81" s="539" t="s">
        <v>503</v>
      </c>
      <c r="I81" s="463"/>
      <c r="J81" s="700" t="s">
        <v>229</v>
      </c>
      <c r="K81" s="700"/>
      <c r="L81" s="459"/>
    </row>
    <row r="82" spans="1:12">
      <c r="A82" s="653" t="s">
        <v>504</v>
      </c>
      <c r="B82" s="653"/>
      <c r="C82" s="653"/>
      <c r="D82" s="653"/>
      <c r="E82" s="653"/>
      <c r="F82" s="459"/>
      <c r="G82" s="459"/>
      <c r="H82" s="459"/>
      <c r="I82" s="459"/>
      <c r="J82" s="459"/>
      <c r="K82" s="459"/>
      <c r="L82" s="459"/>
    </row>
    <row r="83" spans="1:12">
      <c r="A83" s="459"/>
      <c r="B83" s="459"/>
      <c r="C83" s="459"/>
      <c r="D83" s="459"/>
      <c r="E83" s="459"/>
      <c r="F83" s="459"/>
      <c r="G83" s="459"/>
      <c r="H83" s="459"/>
      <c r="I83" s="459"/>
      <c r="J83" s="459"/>
      <c r="K83" s="459"/>
      <c r="L83" s="459"/>
    </row>
    <row r="84" spans="1:12" ht="13.8">
      <c r="A84" s="456" t="s">
        <v>230</v>
      </c>
      <c r="B84" s="456"/>
      <c r="C84" s="456"/>
      <c r="D84" s="456"/>
      <c r="E84" s="456"/>
      <c r="F84" s="456"/>
      <c r="G84" s="456"/>
      <c r="H84" s="456" t="s">
        <v>505</v>
      </c>
      <c r="I84" s="456"/>
      <c r="J84" s="540" t="s">
        <v>231</v>
      </c>
      <c r="K84" s="541"/>
      <c r="L84" s="542"/>
    </row>
    <row r="85" spans="1:12">
      <c r="A85" s="701" t="s">
        <v>506</v>
      </c>
      <c r="B85" s="701"/>
      <c r="C85" s="701"/>
      <c r="D85" s="701"/>
      <c r="E85" s="701"/>
      <c r="F85" s="701"/>
      <c r="G85" s="701"/>
      <c r="H85" s="543" t="s">
        <v>503</v>
      </c>
      <c r="I85" s="544"/>
      <c r="J85" s="701" t="s">
        <v>229</v>
      </c>
      <c r="K85" s="701"/>
      <c r="L85" s="545"/>
    </row>
    <row r="86" spans="1:12">
      <c r="A86" s="459"/>
      <c r="B86" s="459"/>
      <c r="C86" s="459"/>
      <c r="D86" s="459"/>
      <c r="E86" s="459"/>
      <c r="F86" s="459"/>
      <c r="G86" s="459"/>
      <c r="H86" s="459"/>
      <c r="I86" s="459"/>
      <c r="J86" s="459"/>
      <c r="K86" s="459"/>
      <c r="L86" s="459"/>
    </row>
  </sheetData>
  <mergeCells count="44">
    <mergeCell ref="A81:G81"/>
    <mergeCell ref="J81:K81"/>
    <mergeCell ref="A82:E82"/>
    <mergeCell ref="A85:G85"/>
    <mergeCell ref="J85:K85"/>
    <mergeCell ref="J80:L80"/>
    <mergeCell ref="B61:E61"/>
    <mergeCell ref="B62:E62"/>
    <mergeCell ref="B65:E65"/>
    <mergeCell ref="B66:E66"/>
    <mergeCell ref="D69:E69"/>
    <mergeCell ref="B71:E71"/>
    <mergeCell ref="B74:E74"/>
    <mergeCell ref="B75:E75"/>
    <mergeCell ref="B76:E76"/>
    <mergeCell ref="B77:E77"/>
    <mergeCell ref="G80:H80"/>
    <mergeCell ref="A13:L13"/>
    <mergeCell ref="A15:L15"/>
    <mergeCell ref="A16:L16"/>
    <mergeCell ref="F17:L17"/>
    <mergeCell ref="B60:E60"/>
    <mergeCell ref="B20:E20"/>
    <mergeCell ref="B21:E21"/>
    <mergeCell ref="B23:E23"/>
    <mergeCell ref="D26:E26"/>
    <mergeCell ref="C37:E37"/>
    <mergeCell ref="C39:E39"/>
    <mergeCell ref="B54:E54"/>
    <mergeCell ref="B55:E55"/>
    <mergeCell ref="B56:E56"/>
    <mergeCell ref="B57:E57"/>
    <mergeCell ref="B59:E59"/>
    <mergeCell ref="A18:A19"/>
    <mergeCell ref="B18:E19"/>
    <mergeCell ref="F18:F19"/>
    <mergeCell ref="G18:I18"/>
    <mergeCell ref="J18:L18"/>
    <mergeCell ref="A11:L11"/>
    <mergeCell ref="A5:L5"/>
    <mergeCell ref="A6:L6"/>
    <mergeCell ref="A8:L8"/>
    <mergeCell ref="A9:L9"/>
    <mergeCell ref="A10:F10"/>
  </mergeCells>
  <pageMargins left="0.19685039370078741" right="0.11811023622047245" top="0.15748031496062992" bottom="0"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7"/>
  <dimension ref="A2:Q99"/>
  <sheetViews>
    <sheetView showGridLines="0" view="pageBreakPreview" zoomScale="110" zoomScaleNormal="100" zoomScaleSheetLayoutView="110" workbookViewId="0">
      <pane ySplit="12" topLeftCell="A13" activePane="bottomLeft" state="frozen"/>
      <selection pane="bottomLeft" activeCell="G41" sqref="G41"/>
    </sheetView>
  </sheetViews>
  <sheetFormatPr defaultColWidth="9.109375" defaultRowHeight="13.2"/>
  <cols>
    <col min="1" max="1" width="5.6640625" style="1" customWidth="1"/>
    <col min="2" max="2" width="51.109375" style="8" customWidth="1"/>
    <col min="3" max="3" width="10" style="8" customWidth="1"/>
    <col min="4" max="4" width="13.44140625" style="8" customWidth="1"/>
    <col min="5" max="5" width="10" style="8" customWidth="1"/>
    <col min="6" max="6" width="11.44140625" style="8" customWidth="1"/>
    <col min="7" max="7" width="12.109375" style="8" customWidth="1"/>
    <col min="8" max="8" width="19.33203125" style="8" customWidth="1"/>
    <col min="9" max="9" width="11.44140625" style="8" customWidth="1"/>
    <col min="10" max="10" width="15.6640625" style="8" customWidth="1"/>
    <col min="11" max="16384" width="9.109375" style="8"/>
  </cols>
  <sheetData>
    <row r="2" spans="1:10">
      <c r="I2" s="202" t="s">
        <v>507</v>
      </c>
    </row>
    <row r="3" spans="1:10">
      <c r="A3" s="7"/>
      <c r="B3" s="13"/>
      <c r="C3" s="13"/>
      <c r="D3" s="13"/>
      <c r="E3" s="13"/>
      <c r="F3" s="13"/>
      <c r="G3" s="13"/>
      <c r="H3" s="14" t="s">
        <v>508</v>
      </c>
      <c r="I3" s="33"/>
      <c r="J3" s="33"/>
    </row>
    <row r="4" spans="1:10" ht="14.25" customHeight="1">
      <c r="A4" s="7"/>
      <c r="B4" s="13"/>
      <c r="C4" s="13"/>
      <c r="D4" s="13"/>
      <c r="E4" s="13"/>
      <c r="F4" s="13"/>
      <c r="G4" s="13"/>
      <c r="H4" s="7" t="s">
        <v>374</v>
      </c>
      <c r="I4" s="33"/>
      <c r="J4" s="33"/>
    </row>
    <row r="5" spans="1:10" ht="4.5" customHeight="1">
      <c r="A5" s="7"/>
      <c r="B5" s="13"/>
      <c r="C5" s="13"/>
      <c r="D5" s="13"/>
      <c r="E5" s="13"/>
      <c r="F5" s="13"/>
      <c r="G5" s="13"/>
      <c r="H5" s="7"/>
      <c r="I5" s="7"/>
      <c r="J5" s="7"/>
    </row>
    <row r="6" spans="1:10" ht="31.5" customHeight="1">
      <c r="A6" s="705" t="s">
        <v>509</v>
      </c>
      <c r="B6" s="705"/>
      <c r="C6" s="705"/>
      <c r="D6" s="705"/>
      <c r="E6" s="705"/>
      <c r="F6" s="705"/>
      <c r="G6" s="705"/>
      <c r="H6" s="705"/>
      <c r="I6" s="705"/>
      <c r="J6" s="705"/>
    </row>
    <row r="7" spans="1:10" ht="18" customHeight="1">
      <c r="A7" s="7"/>
      <c r="B7" s="203" t="s">
        <v>510</v>
      </c>
      <c r="C7" s="13"/>
      <c r="D7" s="13"/>
      <c r="E7" s="13"/>
      <c r="F7" s="13"/>
      <c r="G7" s="13"/>
      <c r="H7" s="13"/>
      <c r="I7" s="13"/>
      <c r="J7" s="13"/>
    </row>
    <row r="8" spans="1:10" ht="10.95" customHeight="1">
      <c r="A8" s="7"/>
      <c r="B8" s="13"/>
      <c r="C8" s="195" t="s">
        <v>511</v>
      </c>
      <c r="D8" s="13"/>
      <c r="E8" s="13"/>
      <c r="F8" s="13"/>
      <c r="G8" s="13"/>
      <c r="H8" s="13"/>
      <c r="I8" s="13"/>
      <c r="J8" s="13"/>
    </row>
    <row r="9" spans="1:10" ht="10.95" customHeight="1">
      <c r="A9" s="7"/>
      <c r="B9" s="13"/>
      <c r="C9" s="195"/>
      <c r="D9" s="13"/>
      <c r="E9" s="13"/>
      <c r="F9" s="13"/>
      <c r="G9" s="13"/>
      <c r="H9" s="13"/>
      <c r="I9" s="13"/>
      <c r="J9" s="13"/>
    </row>
    <row r="10" spans="1:10" ht="27" customHeight="1">
      <c r="A10" s="706" t="s">
        <v>512</v>
      </c>
      <c r="B10" s="707"/>
      <c r="C10" s="706" t="s">
        <v>47</v>
      </c>
      <c r="D10" s="706" t="s">
        <v>513</v>
      </c>
      <c r="E10" s="706" t="s">
        <v>55</v>
      </c>
      <c r="F10" s="706" t="s">
        <v>59</v>
      </c>
      <c r="G10" s="708" t="s">
        <v>63</v>
      </c>
      <c r="H10" s="708" t="s">
        <v>67</v>
      </c>
      <c r="I10" s="706" t="s">
        <v>514</v>
      </c>
      <c r="J10" s="706" t="s">
        <v>383</v>
      </c>
    </row>
    <row r="11" spans="1:10" ht="27" customHeight="1">
      <c r="A11" s="706"/>
      <c r="B11" s="707"/>
      <c r="C11" s="706"/>
      <c r="D11" s="706"/>
      <c r="E11" s="706"/>
      <c r="F11" s="706"/>
      <c r="G11" s="708"/>
      <c r="H11" s="708"/>
      <c r="I11" s="706"/>
      <c r="J11" s="706"/>
    </row>
    <row r="12" spans="1:10">
      <c r="A12" s="16">
        <v>1</v>
      </c>
      <c r="B12" s="4"/>
      <c r="C12" s="16">
        <v>3</v>
      </c>
      <c r="D12" s="16">
        <v>4</v>
      </c>
      <c r="E12" s="16">
        <v>5</v>
      </c>
      <c r="F12" s="16">
        <v>6</v>
      </c>
      <c r="G12" s="174">
        <v>7</v>
      </c>
      <c r="H12" s="174">
        <v>8</v>
      </c>
      <c r="I12" s="16">
        <v>9</v>
      </c>
      <c r="J12" s="16">
        <v>10</v>
      </c>
    </row>
    <row r="13" spans="1:10" ht="25.5" customHeight="1">
      <c r="A13" s="206" t="s">
        <v>387</v>
      </c>
      <c r="B13" s="210" t="s">
        <v>515</v>
      </c>
      <c r="C13" s="208" t="s">
        <v>516</v>
      </c>
      <c r="D13" s="204"/>
      <c r="E13" s="204"/>
      <c r="F13" s="208" t="s">
        <v>516</v>
      </c>
      <c r="G13" s="257">
        <v>20310</v>
      </c>
      <c r="H13" s="211">
        <v>328047.96999999997</v>
      </c>
      <c r="I13" s="208"/>
      <c r="J13" s="254">
        <f>H13+G13</f>
        <v>348357.97</v>
      </c>
    </row>
    <row r="14" spans="1:10">
      <c r="A14" s="206" t="s">
        <v>389</v>
      </c>
      <c r="B14" s="207" t="s">
        <v>517</v>
      </c>
      <c r="C14" s="208" t="s">
        <v>516</v>
      </c>
      <c r="D14" s="204"/>
      <c r="E14" s="204"/>
      <c r="F14" s="208" t="s">
        <v>516</v>
      </c>
      <c r="G14" s="208" t="s">
        <v>516</v>
      </c>
      <c r="H14" s="208"/>
      <c r="I14" s="208"/>
      <c r="J14" s="208"/>
    </row>
    <row r="15" spans="1:10" ht="26.4" customHeight="1">
      <c r="A15" s="206" t="s">
        <v>518</v>
      </c>
      <c r="B15" s="207" t="s">
        <v>519</v>
      </c>
      <c r="C15" s="208" t="s">
        <v>516</v>
      </c>
      <c r="D15" s="204"/>
      <c r="E15" s="204"/>
      <c r="F15" s="208" t="s">
        <v>516</v>
      </c>
      <c r="G15" s="208" t="s">
        <v>516</v>
      </c>
      <c r="H15" s="212"/>
      <c r="I15" s="212"/>
      <c r="J15" s="212"/>
    </row>
    <row r="16" spans="1:10">
      <c r="A16" s="206" t="s">
        <v>520</v>
      </c>
      <c r="B16" s="207" t="s">
        <v>521</v>
      </c>
      <c r="C16" s="208" t="s">
        <v>516</v>
      </c>
      <c r="D16" s="204"/>
      <c r="E16" s="204"/>
      <c r="F16" s="208" t="s">
        <v>516</v>
      </c>
      <c r="G16" s="208" t="s">
        <v>516</v>
      </c>
      <c r="H16" s="208"/>
      <c r="I16" s="208"/>
      <c r="J16" s="208"/>
    </row>
    <row r="17" spans="1:10" ht="27" customHeight="1">
      <c r="A17" s="206" t="s">
        <v>522</v>
      </c>
      <c r="B17" s="207" t="s">
        <v>523</v>
      </c>
      <c r="C17" s="208" t="s">
        <v>516</v>
      </c>
      <c r="D17" s="204"/>
      <c r="E17" s="204"/>
      <c r="F17" s="208" t="s">
        <v>516</v>
      </c>
      <c r="G17" s="208" t="s">
        <v>516</v>
      </c>
      <c r="H17" s="208" t="s">
        <v>516</v>
      </c>
      <c r="I17" s="208" t="s">
        <v>516</v>
      </c>
      <c r="J17" s="157"/>
    </row>
    <row r="18" spans="1:10" ht="27" customHeight="1">
      <c r="A18" s="206" t="s">
        <v>524</v>
      </c>
      <c r="B18" s="207" t="s">
        <v>525</v>
      </c>
      <c r="C18" s="208" t="s">
        <v>516</v>
      </c>
      <c r="D18" s="204"/>
      <c r="E18" s="204"/>
      <c r="F18" s="208" t="s">
        <v>516</v>
      </c>
      <c r="G18" s="208" t="s">
        <v>516</v>
      </c>
      <c r="H18" s="208" t="s">
        <v>516</v>
      </c>
      <c r="I18" s="208" t="s">
        <v>516</v>
      </c>
      <c r="J18" s="157"/>
    </row>
    <row r="19" spans="1:10" ht="27" customHeight="1">
      <c r="A19" s="206" t="s">
        <v>392</v>
      </c>
      <c r="B19" s="207" t="s">
        <v>526</v>
      </c>
      <c r="C19" s="208" t="s">
        <v>516</v>
      </c>
      <c r="D19" s="204"/>
      <c r="E19" s="204"/>
      <c r="F19" s="208" t="s">
        <v>516</v>
      </c>
      <c r="G19" s="257">
        <v>0</v>
      </c>
      <c r="H19" s="211">
        <v>22300.28</v>
      </c>
      <c r="I19" s="211" t="s">
        <v>516</v>
      </c>
      <c r="J19" s="254">
        <f>H19+G19</f>
        <v>22300.28</v>
      </c>
    </row>
    <row r="20" spans="1:10" ht="13.2" customHeight="1">
      <c r="A20" s="206" t="s">
        <v>527</v>
      </c>
      <c r="B20" s="207" t="s">
        <v>528</v>
      </c>
      <c r="C20" s="208" t="s">
        <v>516</v>
      </c>
      <c r="D20" s="204"/>
      <c r="E20" s="204"/>
      <c r="F20" s="208" t="s">
        <v>516</v>
      </c>
      <c r="G20" s="208" t="s">
        <v>516</v>
      </c>
      <c r="H20" s="208" t="s">
        <v>516</v>
      </c>
      <c r="I20" s="208" t="s">
        <v>516</v>
      </c>
      <c r="J20" s="208" t="s">
        <v>516</v>
      </c>
    </row>
    <row r="21" spans="1:10" ht="13.2" customHeight="1">
      <c r="A21" s="206" t="s">
        <v>529</v>
      </c>
      <c r="B21" s="207" t="s">
        <v>530</v>
      </c>
      <c r="C21" s="208" t="s">
        <v>516</v>
      </c>
      <c r="D21" s="204"/>
      <c r="E21" s="204"/>
      <c r="F21" s="208" t="s">
        <v>516</v>
      </c>
      <c r="G21" s="208"/>
      <c r="H21" s="208" t="s">
        <v>516</v>
      </c>
      <c r="I21" s="208" t="s">
        <v>516</v>
      </c>
      <c r="J21" s="208"/>
    </row>
    <row r="22" spans="1:10" ht="13.2" customHeight="1">
      <c r="A22" s="206" t="s">
        <v>531</v>
      </c>
      <c r="B22" s="207" t="s">
        <v>532</v>
      </c>
      <c r="C22" s="208" t="s">
        <v>516</v>
      </c>
      <c r="D22" s="204"/>
      <c r="E22" s="204"/>
      <c r="F22" s="208" t="s">
        <v>516</v>
      </c>
      <c r="G22" s="208" t="s">
        <v>516</v>
      </c>
      <c r="H22" s="208">
        <v>22300.28</v>
      </c>
      <c r="I22" s="208" t="s">
        <v>516</v>
      </c>
      <c r="J22" s="208">
        <v>22300.28</v>
      </c>
    </row>
    <row r="23" spans="1:10" ht="13.2" customHeight="1">
      <c r="A23" s="206" t="s">
        <v>394</v>
      </c>
      <c r="B23" s="207" t="s">
        <v>533</v>
      </c>
      <c r="C23" s="208" t="s">
        <v>516</v>
      </c>
      <c r="D23" s="204"/>
      <c r="E23" s="204"/>
      <c r="F23" s="208" t="s">
        <v>516</v>
      </c>
      <c r="G23" s="208" t="s">
        <v>516</v>
      </c>
      <c r="H23" s="208"/>
      <c r="I23" s="208" t="s">
        <v>516</v>
      </c>
      <c r="J23" s="208"/>
    </row>
    <row r="24" spans="1:10" ht="13.2" customHeight="1">
      <c r="A24" s="206" t="s">
        <v>396</v>
      </c>
      <c r="B24" s="207" t="s">
        <v>534</v>
      </c>
      <c r="C24" s="208" t="s">
        <v>516</v>
      </c>
      <c r="D24" s="204"/>
      <c r="E24" s="204"/>
      <c r="F24" s="208" t="s">
        <v>516</v>
      </c>
      <c r="G24" s="208" t="s">
        <v>516</v>
      </c>
      <c r="H24" s="208" t="s">
        <v>516</v>
      </c>
      <c r="I24" s="208" t="s">
        <v>516</v>
      </c>
      <c r="J24" s="123"/>
    </row>
    <row r="25" spans="1:10" ht="33" customHeight="1">
      <c r="A25" s="206" t="s">
        <v>398</v>
      </c>
      <c r="B25" s="210" t="s">
        <v>535</v>
      </c>
      <c r="C25" s="208" t="s">
        <v>516</v>
      </c>
      <c r="D25" s="204"/>
      <c r="E25" s="204"/>
      <c r="F25" s="208" t="s">
        <v>516</v>
      </c>
      <c r="G25" s="257">
        <v>20310</v>
      </c>
      <c r="H25" s="211">
        <v>305747.69</v>
      </c>
      <c r="I25" s="211"/>
      <c r="J25" s="254">
        <f>H25+G25</f>
        <v>326057.69</v>
      </c>
    </row>
    <row r="26" spans="1:10" ht="39.9" customHeight="1">
      <c r="A26" s="206" t="s">
        <v>536</v>
      </c>
      <c r="B26" s="207" t="s">
        <v>537</v>
      </c>
      <c r="C26" s="208" t="s">
        <v>516</v>
      </c>
      <c r="D26" s="204"/>
      <c r="E26" s="204"/>
      <c r="F26" s="208" t="s">
        <v>516</v>
      </c>
      <c r="G26" s="258">
        <v>20310</v>
      </c>
      <c r="H26" s="223">
        <v>196349.17</v>
      </c>
      <c r="I26" s="223" t="s">
        <v>516</v>
      </c>
      <c r="J26" s="255">
        <f>H26+G26</f>
        <v>216659.17</v>
      </c>
    </row>
    <row r="27" spans="1:10" ht="19.2" customHeight="1">
      <c r="A27" s="206" t="s">
        <v>400</v>
      </c>
      <c r="B27" s="210" t="s">
        <v>538</v>
      </c>
      <c r="C27" s="208" t="s">
        <v>516</v>
      </c>
      <c r="D27" s="204"/>
      <c r="E27" s="204"/>
      <c r="F27" s="208" t="s">
        <v>516</v>
      </c>
      <c r="G27" s="257">
        <v>20309</v>
      </c>
      <c r="H27" s="211">
        <v>272832.99</v>
      </c>
      <c r="I27" s="206" t="s">
        <v>539</v>
      </c>
      <c r="J27" s="254">
        <f>H27+G27</f>
        <v>293141.99</v>
      </c>
    </row>
    <row r="28" spans="1:10" ht="15" customHeight="1">
      <c r="A28" s="206" t="s">
        <v>402</v>
      </c>
      <c r="B28" s="207" t="s">
        <v>540</v>
      </c>
      <c r="C28" s="208" t="s">
        <v>516</v>
      </c>
      <c r="D28" s="204"/>
      <c r="E28" s="204"/>
      <c r="F28" s="208" t="s">
        <v>516</v>
      </c>
      <c r="G28" s="208" t="s">
        <v>516</v>
      </c>
      <c r="H28" s="208" t="s">
        <v>516</v>
      </c>
      <c r="I28" s="206" t="s">
        <v>539</v>
      </c>
      <c r="J28" s="256"/>
    </row>
    <row r="29" spans="1:10" ht="13.95" customHeight="1">
      <c r="A29" s="206" t="s">
        <v>404</v>
      </c>
      <c r="B29" s="207" t="s">
        <v>541</v>
      </c>
      <c r="C29" s="208" t="s">
        <v>516</v>
      </c>
      <c r="D29" s="204"/>
      <c r="E29" s="204"/>
      <c r="F29" s="208" t="s">
        <v>516</v>
      </c>
      <c r="G29" s="212">
        <v>0</v>
      </c>
      <c r="H29" s="208">
        <v>13891.71</v>
      </c>
      <c r="I29" s="206" t="s">
        <v>539</v>
      </c>
      <c r="J29" s="256">
        <f>H29+G29</f>
        <v>13891.71</v>
      </c>
    </row>
    <row r="30" spans="1:10" ht="26.4">
      <c r="A30" s="206" t="s">
        <v>406</v>
      </c>
      <c r="B30" s="207" t="s">
        <v>542</v>
      </c>
      <c r="C30" s="208" t="s">
        <v>516</v>
      </c>
      <c r="D30" s="204"/>
      <c r="E30" s="204"/>
      <c r="F30" s="208" t="s">
        <v>516</v>
      </c>
      <c r="G30" s="211"/>
      <c r="H30" s="257">
        <v>21946.2</v>
      </c>
      <c r="I30" s="206" t="s">
        <v>539</v>
      </c>
      <c r="J30" s="254">
        <f>H30+G30</f>
        <v>21946.2</v>
      </c>
    </row>
    <row r="31" spans="1:10" ht="13.2" customHeight="1">
      <c r="A31" s="206" t="s">
        <v>543</v>
      </c>
      <c r="B31" s="207" t="s">
        <v>528</v>
      </c>
      <c r="C31" s="208" t="s">
        <v>516</v>
      </c>
      <c r="D31" s="204"/>
      <c r="E31" s="204"/>
      <c r="F31" s="208" t="s">
        <v>516</v>
      </c>
      <c r="G31" s="208" t="s">
        <v>516</v>
      </c>
      <c r="H31" s="208" t="s">
        <v>516</v>
      </c>
      <c r="I31" s="206" t="s">
        <v>539</v>
      </c>
      <c r="J31" s="123"/>
    </row>
    <row r="32" spans="1:10" ht="13.2" customHeight="1">
      <c r="A32" s="206" t="s">
        <v>544</v>
      </c>
      <c r="B32" s="207" t="s">
        <v>530</v>
      </c>
      <c r="C32" s="208" t="s">
        <v>516</v>
      </c>
      <c r="D32" s="204"/>
      <c r="E32" s="204"/>
      <c r="F32" s="208" t="s">
        <v>516</v>
      </c>
      <c r="G32" s="208"/>
      <c r="H32" s="208" t="s">
        <v>516</v>
      </c>
      <c r="I32" s="206" t="s">
        <v>539</v>
      </c>
      <c r="J32" s="256"/>
    </row>
    <row r="33" spans="1:10" ht="13.2" customHeight="1">
      <c r="A33" s="206" t="s">
        <v>545</v>
      </c>
      <c r="B33" s="207" t="s">
        <v>532</v>
      </c>
      <c r="C33" s="208" t="s">
        <v>516</v>
      </c>
      <c r="D33" s="204"/>
      <c r="E33" s="204"/>
      <c r="F33" s="208" t="s">
        <v>516</v>
      </c>
      <c r="G33" s="208" t="s">
        <v>516</v>
      </c>
      <c r="H33" s="212">
        <v>21946.2</v>
      </c>
      <c r="I33" s="206" t="s">
        <v>539</v>
      </c>
      <c r="J33" s="256">
        <v>21946.2</v>
      </c>
    </row>
    <row r="34" spans="1:10" ht="13.2" customHeight="1">
      <c r="A34" s="206" t="s">
        <v>407</v>
      </c>
      <c r="B34" s="207" t="s">
        <v>533</v>
      </c>
      <c r="C34" s="208" t="s">
        <v>516</v>
      </c>
      <c r="D34" s="204"/>
      <c r="E34" s="204"/>
      <c r="F34" s="208" t="s">
        <v>516</v>
      </c>
      <c r="G34" s="208" t="s">
        <v>516</v>
      </c>
      <c r="H34" s="208"/>
      <c r="I34" s="206" t="s">
        <v>539</v>
      </c>
      <c r="J34" s="208"/>
    </row>
    <row r="35" spans="1:10" ht="13.2" customHeight="1">
      <c r="A35" s="206" t="s">
        <v>408</v>
      </c>
      <c r="B35" s="207" t="s">
        <v>534</v>
      </c>
      <c r="C35" s="208" t="s">
        <v>516</v>
      </c>
      <c r="D35" s="204"/>
      <c r="E35" s="204"/>
      <c r="F35" s="208" t="s">
        <v>516</v>
      </c>
      <c r="G35" s="208" t="s">
        <v>516</v>
      </c>
      <c r="H35" s="208" t="s">
        <v>516</v>
      </c>
      <c r="I35" s="206" t="s">
        <v>539</v>
      </c>
      <c r="J35" s="3"/>
    </row>
    <row r="36" spans="1:10" ht="29.4" customHeight="1">
      <c r="A36" s="206" t="s">
        <v>410</v>
      </c>
      <c r="B36" s="210" t="s">
        <v>546</v>
      </c>
      <c r="C36" s="208" t="s">
        <v>516</v>
      </c>
      <c r="D36" s="204"/>
      <c r="E36" s="204"/>
      <c r="F36" s="208" t="s">
        <v>516</v>
      </c>
      <c r="G36" s="257">
        <v>20309</v>
      </c>
      <c r="H36" s="257">
        <v>264778.5</v>
      </c>
      <c r="I36" s="213" t="s">
        <v>539</v>
      </c>
      <c r="J36" s="254">
        <f>H36+G36</f>
        <v>285087.5</v>
      </c>
    </row>
    <row r="37" spans="1:10" ht="13.95" customHeight="1">
      <c r="A37" s="206" t="s">
        <v>411</v>
      </c>
      <c r="B37" s="210" t="s">
        <v>547</v>
      </c>
      <c r="C37" s="208" t="s">
        <v>516</v>
      </c>
      <c r="D37" s="204"/>
      <c r="E37" s="204"/>
      <c r="F37" s="208" t="s">
        <v>516</v>
      </c>
      <c r="G37" s="208" t="s">
        <v>516</v>
      </c>
      <c r="H37" s="208" t="s">
        <v>516</v>
      </c>
      <c r="I37" s="208" t="s">
        <v>516</v>
      </c>
      <c r="J37" s="10"/>
    </row>
    <row r="38" spans="1:10" ht="13.95" customHeight="1">
      <c r="A38" s="206" t="s">
        <v>412</v>
      </c>
      <c r="B38" s="207" t="s">
        <v>548</v>
      </c>
      <c r="C38" s="208" t="s">
        <v>516</v>
      </c>
      <c r="D38" s="204"/>
      <c r="E38" s="204"/>
      <c r="F38" s="208" t="s">
        <v>516</v>
      </c>
      <c r="G38" s="208" t="s">
        <v>516</v>
      </c>
      <c r="H38" s="208" t="s">
        <v>516</v>
      </c>
      <c r="I38" s="208" t="s">
        <v>516</v>
      </c>
      <c r="J38" s="4"/>
    </row>
    <row r="39" spans="1:10" ht="13.95" customHeight="1">
      <c r="A39" s="206" t="s">
        <v>413</v>
      </c>
      <c r="B39" s="207" t="s">
        <v>549</v>
      </c>
      <c r="C39" s="208" t="s">
        <v>516</v>
      </c>
      <c r="D39" s="204"/>
      <c r="E39" s="204"/>
      <c r="F39" s="208" t="s">
        <v>516</v>
      </c>
      <c r="G39" s="208" t="s">
        <v>516</v>
      </c>
      <c r="H39" s="208" t="s">
        <v>516</v>
      </c>
      <c r="I39" s="208" t="s">
        <v>516</v>
      </c>
      <c r="J39" s="157"/>
    </row>
    <row r="40" spans="1:10" ht="13.95" customHeight="1">
      <c r="A40" s="206" t="s">
        <v>414</v>
      </c>
      <c r="B40" s="207" t="s">
        <v>550</v>
      </c>
      <c r="C40" s="208" t="s">
        <v>516</v>
      </c>
      <c r="D40" s="204"/>
      <c r="E40" s="204"/>
      <c r="F40" s="208" t="s">
        <v>516</v>
      </c>
      <c r="G40" s="208" t="s">
        <v>516</v>
      </c>
      <c r="H40" s="208" t="s">
        <v>516</v>
      </c>
      <c r="I40" s="208" t="s">
        <v>516</v>
      </c>
      <c r="J40" s="157"/>
    </row>
    <row r="41" spans="1:10" ht="26.4">
      <c r="A41" s="206" t="s">
        <v>551</v>
      </c>
      <c r="B41" s="207" t="s">
        <v>552</v>
      </c>
      <c r="C41" s="208" t="s">
        <v>516</v>
      </c>
      <c r="D41" s="204"/>
      <c r="E41" s="204"/>
      <c r="F41" s="208" t="s">
        <v>516</v>
      </c>
      <c r="G41" s="208" t="s">
        <v>516</v>
      </c>
      <c r="H41" s="208" t="s">
        <v>516</v>
      </c>
      <c r="I41" s="208" t="s">
        <v>516</v>
      </c>
      <c r="J41" s="157"/>
    </row>
    <row r="42" spans="1:10" ht="13.2" customHeight="1">
      <c r="A42" s="206" t="s">
        <v>553</v>
      </c>
      <c r="B42" s="207" t="s">
        <v>528</v>
      </c>
      <c r="C42" s="208" t="s">
        <v>516</v>
      </c>
      <c r="D42" s="204"/>
      <c r="E42" s="204"/>
      <c r="F42" s="208" t="s">
        <v>516</v>
      </c>
      <c r="G42" s="208" t="s">
        <v>516</v>
      </c>
      <c r="H42" s="208" t="s">
        <v>516</v>
      </c>
      <c r="I42" s="208" t="s">
        <v>516</v>
      </c>
      <c r="J42" s="157"/>
    </row>
    <row r="43" spans="1:10" ht="13.2" customHeight="1">
      <c r="A43" s="206" t="s">
        <v>554</v>
      </c>
      <c r="B43" s="207" t="s">
        <v>530</v>
      </c>
      <c r="C43" s="208" t="s">
        <v>516</v>
      </c>
      <c r="D43" s="204"/>
      <c r="E43" s="204"/>
      <c r="F43" s="208" t="s">
        <v>516</v>
      </c>
      <c r="G43" s="208" t="s">
        <v>516</v>
      </c>
      <c r="H43" s="208" t="s">
        <v>516</v>
      </c>
      <c r="I43" s="208" t="s">
        <v>516</v>
      </c>
      <c r="J43" s="157"/>
    </row>
    <row r="44" spans="1:10" ht="13.2" customHeight="1">
      <c r="A44" s="206" t="s">
        <v>555</v>
      </c>
      <c r="B44" s="207" t="s">
        <v>532</v>
      </c>
      <c r="C44" s="208" t="s">
        <v>516</v>
      </c>
      <c r="D44" s="204"/>
      <c r="E44" s="204"/>
      <c r="F44" s="208" t="s">
        <v>516</v>
      </c>
      <c r="G44" s="208" t="s">
        <v>516</v>
      </c>
      <c r="H44" s="208" t="s">
        <v>516</v>
      </c>
      <c r="I44" s="208" t="s">
        <v>516</v>
      </c>
      <c r="J44" s="123"/>
    </row>
    <row r="45" spans="1:10" ht="13.2" customHeight="1">
      <c r="A45" s="206" t="s">
        <v>556</v>
      </c>
      <c r="B45" s="207" t="s">
        <v>533</v>
      </c>
      <c r="C45" s="214" t="s">
        <v>516</v>
      </c>
      <c r="D45" s="205"/>
      <c r="E45" s="205"/>
      <c r="F45" s="214" t="s">
        <v>516</v>
      </c>
      <c r="G45" s="214" t="s">
        <v>516</v>
      </c>
      <c r="H45" s="214" t="s">
        <v>516</v>
      </c>
      <c r="I45" s="214" t="s">
        <v>516</v>
      </c>
      <c r="J45" s="205"/>
    </row>
    <row r="46" spans="1:10" ht="13.2" customHeight="1">
      <c r="A46" s="206" t="s">
        <v>557</v>
      </c>
      <c r="B46" s="207" t="s">
        <v>534</v>
      </c>
      <c r="C46" s="214" t="s">
        <v>516</v>
      </c>
      <c r="D46" s="205"/>
      <c r="E46" s="205"/>
      <c r="F46" s="214" t="s">
        <v>516</v>
      </c>
      <c r="G46" s="214" t="s">
        <v>516</v>
      </c>
      <c r="H46" s="214" t="s">
        <v>516</v>
      </c>
      <c r="I46" s="214" t="s">
        <v>516</v>
      </c>
      <c r="J46" s="205"/>
    </row>
    <row r="47" spans="1:10" ht="25.2" customHeight="1">
      <c r="A47" s="206" t="s">
        <v>558</v>
      </c>
      <c r="B47" s="210" t="s">
        <v>559</v>
      </c>
      <c r="C47" s="214" t="s">
        <v>516</v>
      </c>
      <c r="D47" s="205"/>
      <c r="E47" s="205"/>
      <c r="F47" s="214" t="s">
        <v>516</v>
      </c>
      <c r="G47" s="214" t="s">
        <v>516</v>
      </c>
      <c r="H47" s="214" t="s">
        <v>516</v>
      </c>
      <c r="I47" s="214" t="s">
        <v>516</v>
      </c>
      <c r="J47" s="205"/>
    </row>
    <row r="48" spans="1:10" ht="28.2" customHeight="1">
      <c r="A48" s="206" t="s">
        <v>560</v>
      </c>
      <c r="B48" s="210" t="s">
        <v>561</v>
      </c>
      <c r="C48" s="214" t="s">
        <v>516</v>
      </c>
      <c r="D48" s="205"/>
      <c r="E48" s="205"/>
      <c r="F48" s="214" t="s">
        <v>516</v>
      </c>
      <c r="G48" s="257">
        <v>1</v>
      </c>
      <c r="H48" s="211">
        <v>40969.19</v>
      </c>
      <c r="I48" s="215"/>
      <c r="J48" s="254">
        <f>H48+G48</f>
        <v>40970.19</v>
      </c>
    </row>
    <row r="49" spans="1:17" ht="39.6">
      <c r="A49" s="206" t="s">
        <v>562</v>
      </c>
      <c r="B49" s="207" t="s">
        <v>563</v>
      </c>
      <c r="C49" s="214" t="s">
        <v>516</v>
      </c>
      <c r="D49" s="205"/>
      <c r="E49" s="205"/>
      <c r="F49" s="214" t="s">
        <v>516</v>
      </c>
      <c r="G49" s="214" t="s">
        <v>516</v>
      </c>
      <c r="H49" s="214" t="s">
        <v>516</v>
      </c>
      <c r="I49" s="214" t="s">
        <v>516</v>
      </c>
      <c r="J49" s="205"/>
    </row>
    <row r="50" spans="1:17" ht="26.4">
      <c r="A50" s="206" t="s">
        <v>564</v>
      </c>
      <c r="B50" s="207" t="s">
        <v>565</v>
      </c>
      <c r="C50" s="214" t="s">
        <v>516</v>
      </c>
      <c r="D50" s="205"/>
      <c r="E50" s="205"/>
      <c r="F50" s="214" t="s">
        <v>516</v>
      </c>
      <c r="G50" s="214" t="s">
        <v>516</v>
      </c>
      <c r="H50" s="214" t="s">
        <v>516</v>
      </c>
      <c r="I50" s="214" t="s">
        <v>516</v>
      </c>
      <c r="J50" s="205"/>
    </row>
    <row r="51" spans="1:17" ht="27" customHeight="1">
      <c r="A51" s="206" t="s">
        <v>566</v>
      </c>
      <c r="B51" s="207" t="s">
        <v>567</v>
      </c>
      <c r="C51" s="214" t="s">
        <v>516</v>
      </c>
      <c r="D51" s="205"/>
      <c r="E51" s="205"/>
      <c r="F51" s="214" t="s">
        <v>516</v>
      </c>
      <c r="G51" s="214" t="s">
        <v>516</v>
      </c>
      <c r="H51" s="214" t="s">
        <v>516</v>
      </c>
      <c r="I51" s="214" t="s">
        <v>516</v>
      </c>
      <c r="J51" s="205"/>
    </row>
    <row r="52" spans="1:17" ht="33.6" customHeight="1">
      <c r="A52" s="206" t="s">
        <v>568</v>
      </c>
      <c r="B52" s="207" t="s">
        <v>569</v>
      </c>
      <c r="C52" s="214" t="s">
        <v>516</v>
      </c>
      <c r="D52" s="205"/>
      <c r="E52" s="205"/>
      <c r="F52" s="214" t="s">
        <v>516</v>
      </c>
      <c r="G52" s="214" t="s">
        <v>516</v>
      </c>
      <c r="H52" s="214" t="s">
        <v>516</v>
      </c>
      <c r="I52" s="214" t="s">
        <v>516</v>
      </c>
      <c r="J52" s="205"/>
    </row>
    <row r="53" spans="1:17" ht="28.95" customHeight="1">
      <c r="A53" s="206" t="s">
        <v>570</v>
      </c>
      <c r="B53" s="207" t="s">
        <v>571</v>
      </c>
      <c r="C53" s="214" t="s">
        <v>516</v>
      </c>
      <c r="D53" s="205"/>
      <c r="E53" s="205"/>
      <c r="F53" s="214" t="s">
        <v>516</v>
      </c>
      <c r="G53" s="214" t="s">
        <v>516</v>
      </c>
      <c r="H53" s="214" t="s">
        <v>516</v>
      </c>
      <c r="I53" s="214" t="s">
        <v>516</v>
      </c>
      <c r="J53" s="205"/>
    </row>
    <row r="54" spans="1:17" ht="34.200000000000003" customHeight="1">
      <c r="A54" s="206" t="s">
        <v>572</v>
      </c>
      <c r="B54" s="207" t="s">
        <v>573</v>
      </c>
      <c r="C54" s="214" t="s">
        <v>516</v>
      </c>
      <c r="D54" s="205"/>
      <c r="E54" s="205"/>
      <c r="F54" s="214" t="s">
        <v>516</v>
      </c>
      <c r="G54" s="214" t="s">
        <v>516</v>
      </c>
      <c r="H54" s="214" t="s">
        <v>516</v>
      </c>
      <c r="I54" s="214" t="s">
        <v>516</v>
      </c>
      <c r="J54" s="205"/>
    </row>
    <row r="55" spans="1:17" ht="31.2" customHeight="1">
      <c r="A55" s="206" t="s">
        <v>574</v>
      </c>
      <c r="B55" s="210" t="s">
        <v>575</v>
      </c>
      <c r="C55" s="214" t="s">
        <v>516</v>
      </c>
      <c r="D55" s="205"/>
      <c r="E55" s="205"/>
      <c r="F55" s="214" t="s">
        <v>516</v>
      </c>
      <c r="G55" s="257">
        <v>1</v>
      </c>
      <c r="H55" s="211">
        <v>55214.98</v>
      </c>
      <c r="I55" s="215"/>
      <c r="J55" s="254">
        <f>H55+G55</f>
        <v>55215.98</v>
      </c>
    </row>
    <row r="56" spans="1:17" ht="39.6">
      <c r="A56" s="206" t="s">
        <v>576</v>
      </c>
      <c r="B56" s="207" t="s">
        <v>577</v>
      </c>
      <c r="C56" s="214" t="s">
        <v>516</v>
      </c>
      <c r="D56" s="205"/>
      <c r="E56" s="205"/>
      <c r="F56" s="214" t="s">
        <v>516</v>
      </c>
      <c r="G56" s="214" t="s">
        <v>516</v>
      </c>
      <c r="H56" s="214" t="s">
        <v>516</v>
      </c>
      <c r="I56" s="214" t="s">
        <v>516</v>
      </c>
      <c r="J56" s="205"/>
    </row>
    <row r="57" spans="1:17" ht="26.4">
      <c r="A57" s="206" t="s">
        <v>578</v>
      </c>
      <c r="B57" s="207" t="s">
        <v>565</v>
      </c>
      <c r="C57" s="214" t="s">
        <v>516</v>
      </c>
      <c r="D57" s="205"/>
      <c r="E57" s="205"/>
      <c r="F57" s="214" t="s">
        <v>516</v>
      </c>
      <c r="G57" s="214" t="s">
        <v>516</v>
      </c>
      <c r="H57" s="214" t="s">
        <v>516</v>
      </c>
      <c r="I57" s="214" t="s">
        <v>516</v>
      </c>
      <c r="J57" s="205"/>
    </row>
    <row r="58" spans="1:17" ht="26.4">
      <c r="A58" s="206" t="s">
        <v>579</v>
      </c>
      <c r="B58" s="207" t="s">
        <v>567</v>
      </c>
      <c r="C58" s="214" t="s">
        <v>516</v>
      </c>
      <c r="D58" s="205"/>
      <c r="E58" s="205"/>
      <c r="F58" s="214" t="s">
        <v>516</v>
      </c>
      <c r="G58" s="214" t="s">
        <v>516</v>
      </c>
      <c r="H58" s="214" t="s">
        <v>516</v>
      </c>
      <c r="I58" s="214" t="s">
        <v>516</v>
      </c>
      <c r="J58" s="205"/>
    </row>
    <row r="59" spans="1:17" ht="26.4">
      <c r="A59" s="206" t="s">
        <v>580</v>
      </c>
      <c r="B59" s="207" t="s">
        <v>569</v>
      </c>
      <c r="C59" s="214" t="s">
        <v>516</v>
      </c>
      <c r="D59" s="205"/>
      <c r="E59" s="205"/>
      <c r="F59" s="214" t="s">
        <v>516</v>
      </c>
      <c r="G59" s="214" t="s">
        <v>516</v>
      </c>
      <c r="H59" s="214" t="s">
        <v>516</v>
      </c>
      <c r="I59" s="214" t="s">
        <v>516</v>
      </c>
      <c r="J59" s="205"/>
    </row>
    <row r="60" spans="1:17" ht="26.4">
      <c r="A60" s="206" t="s">
        <v>581</v>
      </c>
      <c r="B60" s="207" t="s">
        <v>571</v>
      </c>
      <c r="C60" s="214" t="s">
        <v>516</v>
      </c>
      <c r="D60" s="205"/>
      <c r="E60" s="205"/>
      <c r="F60" s="214" t="s">
        <v>516</v>
      </c>
      <c r="G60" s="214" t="s">
        <v>516</v>
      </c>
      <c r="H60" s="214" t="s">
        <v>516</v>
      </c>
      <c r="I60" s="214" t="s">
        <v>516</v>
      </c>
      <c r="J60" s="205"/>
    </row>
    <row r="61" spans="1:17" ht="26.4">
      <c r="A61" s="206" t="s">
        <v>582</v>
      </c>
      <c r="B61" s="207" t="s">
        <v>573</v>
      </c>
      <c r="C61" s="214" t="s">
        <v>516</v>
      </c>
      <c r="D61" s="205"/>
      <c r="E61" s="205"/>
      <c r="F61" s="214" t="s">
        <v>516</v>
      </c>
      <c r="G61" s="214" t="s">
        <v>516</v>
      </c>
      <c r="H61" s="214" t="s">
        <v>516</v>
      </c>
      <c r="I61" s="214" t="s">
        <v>516</v>
      </c>
      <c r="J61" s="205"/>
    </row>
    <row r="62" spans="1:17" ht="26.4">
      <c r="A62" s="206" t="s">
        <v>582</v>
      </c>
      <c r="B62" s="207" t="s">
        <v>573</v>
      </c>
      <c r="C62" s="208" t="s">
        <v>516</v>
      </c>
      <c r="D62" s="204"/>
      <c r="E62" s="204"/>
      <c r="F62" s="208" t="s">
        <v>516</v>
      </c>
      <c r="G62" s="208" t="s">
        <v>516</v>
      </c>
      <c r="H62" s="208" t="s">
        <v>516</v>
      </c>
      <c r="I62" s="208" t="s">
        <v>516</v>
      </c>
      <c r="J62" s="205"/>
    </row>
    <row r="63" spans="1:17" ht="14.4">
      <c r="A63" s="7"/>
      <c r="B63" s="13"/>
      <c r="C63" s="13"/>
      <c r="D63" s="13"/>
      <c r="E63" s="13"/>
      <c r="F63" s="13"/>
      <c r="G63" s="13"/>
      <c r="H63" s="13"/>
      <c r="I63" s="13"/>
      <c r="J63" s="209"/>
    </row>
    <row r="64" spans="1:17">
      <c r="A64" s="704" t="s">
        <v>583</v>
      </c>
      <c r="B64" s="703"/>
      <c r="C64" s="703"/>
      <c r="D64" s="703"/>
      <c r="E64" s="703"/>
      <c r="F64" s="703"/>
      <c r="G64" s="703"/>
      <c r="H64" s="703"/>
      <c r="I64" s="703"/>
      <c r="J64" s="703"/>
      <c r="K64" s="703"/>
      <c r="L64" s="703"/>
      <c r="M64" s="703"/>
      <c r="N64" s="703"/>
      <c r="O64" s="703"/>
      <c r="P64" s="703"/>
      <c r="Q64" s="703"/>
    </row>
    <row r="65" spans="1:17">
      <c r="A65" s="702" t="s">
        <v>584</v>
      </c>
      <c r="B65" s="703"/>
      <c r="C65" s="703"/>
      <c r="D65" s="703"/>
      <c r="E65" s="703"/>
      <c r="F65" s="703"/>
      <c r="G65" s="703"/>
      <c r="H65" s="703"/>
      <c r="I65" s="703"/>
      <c r="J65" s="703"/>
      <c r="K65" s="703"/>
      <c r="L65" s="703"/>
      <c r="M65" s="703"/>
      <c r="N65" s="703"/>
      <c r="O65" s="703"/>
      <c r="P65" s="703"/>
      <c r="Q65" s="703"/>
    </row>
    <row r="66" spans="1:17">
      <c r="A66" s="702" t="s">
        <v>585</v>
      </c>
      <c r="B66" s="703"/>
      <c r="C66" s="703"/>
      <c r="D66" s="703"/>
      <c r="E66" s="703"/>
      <c r="F66" s="703"/>
      <c r="G66" s="703"/>
      <c r="H66" s="703"/>
      <c r="I66" s="703"/>
      <c r="J66" s="703"/>
      <c r="K66" s="703"/>
      <c r="L66" s="703"/>
      <c r="M66" s="703"/>
      <c r="N66" s="703"/>
      <c r="O66" s="703"/>
      <c r="P66" s="703"/>
      <c r="Q66" s="703"/>
    </row>
    <row r="67" spans="1:17">
      <c r="A67" s="702" t="s">
        <v>586</v>
      </c>
      <c r="B67" s="703"/>
      <c r="C67" s="703"/>
      <c r="D67" s="703"/>
      <c r="E67" s="703"/>
      <c r="F67" s="703"/>
      <c r="G67" s="703"/>
      <c r="H67" s="703"/>
      <c r="I67" s="703"/>
      <c r="J67" s="703"/>
      <c r="K67" s="703"/>
      <c r="L67" s="703"/>
      <c r="M67" s="703"/>
      <c r="N67" s="703"/>
      <c r="O67" s="703"/>
      <c r="P67" s="703"/>
      <c r="Q67" s="703"/>
    </row>
    <row r="68" spans="1:17" ht="14.4">
      <c r="A68" s="7"/>
      <c r="B68" s="13"/>
      <c r="C68" s="13"/>
      <c r="D68" s="13"/>
      <c r="E68" s="13"/>
      <c r="F68" s="13"/>
      <c r="G68" s="13"/>
      <c r="H68" s="13"/>
      <c r="I68" s="13"/>
      <c r="J68" s="209"/>
    </row>
    <row r="69" spans="1:17" ht="14.4">
      <c r="A69" s="7"/>
      <c r="B69" s="13"/>
      <c r="C69" s="13"/>
      <c r="D69" s="13"/>
      <c r="E69" s="13"/>
      <c r="F69" s="13"/>
      <c r="G69" s="13"/>
      <c r="H69" s="13"/>
      <c r="I69" s="13"/>
      <c r="J69" s="209"/>
    </row>
    <row r="70" spans="1:17" ht="14.4">
      <c r="A70" s="7"/>
      <c r="B70" s="13"/>
      <c r="C70" s="13"/>
      <c r="D70" s="13"/>
      <c r="E70" s="13"/>
      <c r="F70" s="13"/>
      <c r="G70" s="13"/>
      <c r="H70" s="13"/>
      <c r="I70" s="13"/>
      <c r="J70" s="209"/>
    </row>
    <row r="71" spans="1:17" ht="14.4">
      <c r="A71" s="7"/>
      <c r="B71" s="13"/>
      <c r="C71" s="13"/>
      <c r="D71" s="13"/>
      <c r="E71" s="13"/>
      <c r="F71" s="13"/>
      <c r="G71" s="13"/>
      <c r="H71" s="13"/>
      <c r="I71" s="13"/>
      <c r="J71" s="209"/>
    </row>
    <row r="72" spans="1:17" ht="14.4">
      <c r="A72" s="7"/>
      <c r="B72" s="13"/>
      <c r="C72" s="13"/>
      <c r="D72" s="13"/>
      <c r="E72" s="13"/>
      <c r="F72" s="13"/>
      <c r="G72" s="13"/>
      <c r="H72" s="13"/>
      <c r="I72" s="13"/>
      <c r="J72" s="209"/>
    </row>
    <row r="73" spans="1:17" ht="14.4">
      <c r="A73" s="7"/>
      <c r="B73" s="13"/>
      <c r="C73" s="13"/>
      <c r="D73" s="13"/>
      <c r="E73" s="13"/>
      <c r="F73" s="13"/>
      <c r="G73" s="13"/>
      <c r="J73" s="209"/>
    </row>
    <row r="74" spans="1:17" ht="14.4">
      <c r="J74" s="209"/>
    </row>
    <row r="75" spans="1:17" ht="14.4">
      <c r="J75" s="209"/>
    </row>
    <row r="76" spans="1:17" ht="14.4">
      <c r="J76" s="209"/>
    </row>
    <row r="77" spans="1:17" ht="14.4">
      <c r="J77" s="209"/>
    </row>
    <row r="78" spans="1:17" ht="14.4">
      <c r="J78" s="209"/>
    </row>
    <row r="79" spans="1:17" ht="14.4">
      <c r="J79" s="209"/>
    </row>
    <row r="80" spans="1:17" ht="14.4">
      <c r="J80" s="209"/>
    </row>
    <row r="81" spans="10:10" ht="14.4">
      <c r="J81" s="209"/>
    </row>
    <row r="82" spans="10:10" ht="14.4">
      <c r="J82" s="209"/>
    </row>
    <row r="83" spans="10:10" ht="14.4">
      <c r="J83" s="209"/>
    </row>
    <row r="84" spans="10:10" ht="14.4">
      <c r="J84" s="209"/>
    </row>
    <row r="85" spans="10:10" ht="14.4">
      <c r="J85" s="209"/>
    </row>
    <row r="86" spans="10:10" ht="14.4">
      <c r="J86" s="209"/>
    </row>
    <row r="87" spans="10:10" ht="14.4">
      <c r="J87" s="209"/>
    </row>
    <row r="88" spans="10:10" ht="14.4">
      <c r="J88" s="209"/>
    </row>
    <row r="89" spans="10:10" ht="14.4">
      <c r="J89" s="209"/>
    </row>
    <row r="90" spans="10:10" ht="14.4">
      <c r="J90" s="209"/>
    </row>
    <row r="91" spans="10:10" ht="14.4">
      <c r="J91" s="209"/>
    </row>
    <row r="92" spans="10:10" ht="14.4">
      <c r="J92" s="209"/>
    </row>
    <row r="93" spans="10:10" ht="14.4">
      <c r="J93" s="209"/>
    </row>
    <row r="94" spans="10:10" ht="14.4">
      <c r="J94" s="209"/>
    </row>
    <row r="95" spans="10:10" ht="14.4">
      <c r="J95" s="209"/>
    </row>
    <row r="96" spans="10:10" ht="14.4">
      <c r="J96" s="209"/>
    </row>
    <row r="97" spans="10:10" ht="14.4">
      <c r="J97" s="209"/>
    </row>
    <row r="98" spans="10:10" ht="14.4">
      <c r="J98" s="209"/>
    </row>
    <row r="99" spans="10:10" ht="14.4">
      <c r="J99" s="209"/>
    </row>
  </sheetData>
  <mergeCells count="15">
    <mergeCell ref="A67:Q67"/>
    <mergeCell ref="A64:Q64"/>
    <mergeCell ref="A65:Q65"/>
    <mergeCell ref="A66:Q66"/>
    <mergeCell ref="A6:J6"/>
    <mergeCell ref="A10:A11"/>
    <mergeCell ref="B10:B11"/>
    <mergeCell ref="C10:C11"/>
    <mergeCell ref="D10:D11"/>
    <mergeCell ref="E10:E11"/>
    <mergeCell ref="F10:F11"/>
    <mergeCell ref="I10:I11"/>
    <mergeCell ref="J10:J11"/>
    <mergeCell ref="G10:G11"/>
    <mergeCell ref="H10:H11"/>
  </mergeCells>
  <phoneticPr fontId="8" type="noConversion"/>
  <printOptions horizontalCentered="1"/>
  <pageMargins left="0" right="0" top="0.39370078740157483" bottom="0.39370078740157483" header="0.31496062992125984" footer="0.31496062992125984"/>
  <pageSetup paperSize="9" scale="90"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8">
    <pageSetUpPr fitToPage="1"/>
  </sheetPr>
  <dimension ref="A1:AE54"/>
  <sheetViews>
    <sheetView view="pageBreakPreview" zoomScale="110" zoomScaleNormal="100" zoomScaleSheetLayoutView="110" workbookViewId="0">
      <pane ySplit="11" topLeftCell="A26" activePane="bottomLeft" state="frozen"/>
      <selection pane="bottomLeft" activeCell="H32" sqref="H32"/>
    </sheetView>
  </sheetViews>
  <sheetFormatPr defaultColWidth="9.109375" defaultRowHeight="13.2"/>
  <cols>
    <col min="1" max="1" width="6.44140625" style="33" customWidth="1"/>
    <col min="2" max="2" width="0.33203125" style="33" customWidth="1"/>
    <col min="3" max="3" width="2" style="33" customWidth="1"/>
    <col min="4" max="4" width="52.109375" style="33" customWidth="1"/>
    <col min="5" max="5" width="10.6640625" style="33" customWidth="1"/>
    <col min="6" max="8" width="12" style="33" customWidth="1"/>
    <col min="9" max="9" width="13.33203125" style="33" customWidth="1"/>
    <col min="10" max="11" width="12" style="33" customWidth="1"/>
    <col min="12" max="12" width="9.33203125" style="33" customWidth="1"/>
    <col min="13" max="13" width="15.44140625" style="33" customWidth="1"/>
    <col min="14" max="14" width="8.6640625" style="33" customWidth="1"/>
    <col min="15" max="16384" width="9.109375" style="33"/>
  </cols>
  <sheetData>
    <row r="1" spans="1:13">
      <c r="J1" s="35"/>
      <c r="K1" s="33" t="s">
        <v>587</v>
      </c>
    </row>
    <row r="2" spans="1:13">
      <c r="J2" s="14" t="s">
        <v>588</v>
      </c>
    </row>
    <row r="3" spans="1:13">
      <c r="J3" s="7" t="s">
        <v>374</v>
      </c>
    </row>
    <row r="5" spans="1:13" ht="30" customHeight="1">
      <c r="A5" s="709" t="s">
        <v>589</v>
      </c>
      <c r="B5" s="709"/>
      <c r="C5" s="709"/>
      <c r="D5" s="709"/>
      <c r="E5" s="709"/>
      <c r="F5" s="709"/>
      <c r="G5" s="709"/>
      <c r="H5" s="709"/>
      <c r="I5" s="709"/>
      <c r="J5" s="709"/>
      <c r="K5" s="709"/>
      <c r="L5" s="709"/>
      <c r="M5" s="709"/>
    </row>
    <row r="6" spans="1:13">
      <c r="D6" s="710"/>
      <c r="E6" s="710"/>
      <c r="F6" s="710"/>
      <c r="G6" s="710"/>
      <c r="H6" s="710"/>
      <c r="I6" s="710"/>
      <c r="J6" s="710"/>
      <c r="K6" s="710"/>
      <c r="L6" s="710"/>
      <c r="M6" s="710"/>
    </row>
    <row r="7" spans="1:13" ht="12.75" customHeight="1">
      <c r="A7" s="712" t="s">
        <v>590</v>
      </c>
      <c r="B7" s="712"/>
      <c r="C7" s="712"/>
      <c r="D7" s="712"/>
      <c r="E7" s="712"/>
      <c r="F7" s="712"/>
      <c r="G7" s="712"/>
      <c r="H7" s="712"/>
      <c r="I7" s="712"/>
      <c r="J7" s="712"/>
      <c r="K7" s="712"/>
      <c r="L7" s="712"/>
      <c r="M7" s="712"/>
    </row>
    <row r="9" spans="1:13" ht="27" customHeight="1">
      <c r="A9" s="708" t="s">
        <v>11</v>
      </c>
      <c r="B9" s="723" t="s">
        <v>12</v>
      </c>
      <c r="C9" s="724"/>
      <c r="D9" s="725"/>
      <c r="E9" s="708" t="s">
        <v>22</v>
      </c>
      <c r="F9" s="708" t="s">
        <v>26</v>
      </c>
      <c r="G9" s="708" t="s">
        <v>30</v>
      </c>
      <c r="H9" s="708"/>
      <c r="I9" s="708"/>
      <c r="J9" s="708" t="s">
        <v>591</v>
      </c>
      <c r="K9" s="708"/>
      <c r="L9" s="721" t="s">
        <v>38</v>
      </c>
      <c r="M9" s="708" t="s">
        <v>383</v>
      </c>
    </row>
    <row r="10" spans="1:13" ht="43.5" customHeight="1">
      <c r="A10" s="711"/>
      <c r="B10" s="726"/>
      <c r="C10" s="727"/>
      <c r="D10" s="728"/>
      <c r="E10" s="708"/>
      <c r="F10" s="708"/>
      <c r="G10" s="9" t="s">
        <v>592</v>
      </c>
      <c r="H10" s="9" t="s">
        <v>593</v>
      </c>
      <c r="I10" s="9" t="s">
        <v>30</v>
      </c>
      <c r="J10" s="9" t="s">
        <v>594</v>
      </c>
      <c r="K10" s="9" t="s">
        <v>104</v>
      </c>
      <c r="L10" s="722"/>
      <c r="M10" s="708"/>
    </row>
    <row r="11" spans="1:13">
      <c r="A11" s="55">
        <v>1</v>
      </c>
      <c r="B11" s="57"/>
      <c r="C11" s="58"/>
      <c r="D11" s="59">
        <v>2</v>
      </c>
      <c r="E11" s="60">
        <v>3</v>
      </c>
      <c r="F11" s="60">
        <v>4</v>
      </c>
      <c r="G11" s="60">
        <v>5</v>
      </c>
      <c r="H11" s="60">
        <v>6</v>
      </c>
      <c r="I11" s="60">
        <v>7</v>
      </c>
      <c r="J11" s="60">
        <v>8</v>
      </c>
      <c r="K11" s="60">
        <v>9</v>
      </c>
      <c r="L11" s="60">
        <v>10</v>
      </c>
      <c r="M11" s="10">
        <v>11</v>
      </c>
    </row>
    <row r="12" spans="1:13" ht="24.9" customHeight="1">
      <c r="A12" s="61" t="s">
        <v>387</v>
      </c>
      <c r="B12" s="713" t="s">
        <v>595</v>
      </c>
      <c r="C12" s="714"/>
      <c r="D12" s="715"/>
      <c r="E12" s="158"/>
      <c r="F12" s="261">
        <v>13491.95</v>
      </c>
      <c r="G12" s="259"/>
      <c r="H12" s="259"/>
      <c r="I12" s="259"/>
      <c r="J12" s="259"/>
      <c r="K12" s="259"/>
      <c r="L12" s="259"/>
      <c r="M12" s="261">
        <f>E12+F12+G12+H12+I12+J12+K12+L12</f>
        <v>13491.95</v>
      </c>
    </row>
    <row r="13" spans="1:13">
      <c r="A13" s="11" t="s">
        <v>389</v>
      </c>
      <c r="B13" s="63"/>
      <c r="C13" s="64" t="s">
        <v>596</v>
      </c>
      <c r="D13" s="65"/>
      <c r="E13" s="259">
        <f t="shared" ref="E13:M13" si="0">E14+E15</f>
        <v>0</v>
      </c>
      <c r="F13" s="259">
        <f t="shared" si="0"/>
        <v>0</v>
      </c>
      <c r="G13" s="259">
        <f t="shared" si="0"/>
        <v>0</v>
      </c>
      <c r="H13" s="259">
        <f t="shared" si="0"/>
        <v>0</v>
      </c>
      <c r="I13" s="259">
        <f t="shared" si="0"/>
        <v>0</v>
      </c>
      <c r="J13" s="259">
        <f t="shared" si="0"/>
        <v>0</v>
      </c>
      <c r="K13" s="259">
        <f t="shared" si="0"/>
        <v>0</v>
      </c>
      <c r="L13" s="259">
        <f t="shared" si="0"/>
        <v>0</v>
      </c>
      <c r="M13" s="259">
        <f t="shared" si="0"/>
        <v>0</v>
      </c>
    </row>
    <row r="14" spans="1:13">
      <c r="A14" s="66" t="s">
        <v>518</v>
      </c>
      <c r="B14" s="67"/>
      <c r="C14" s="58"/>
      <c r="D14" s="68" t="s">
        <v>597</v>
      </c>
      <c r="E14" s="259"/>
      <c r="F14" s="259"/>
      <c r="G14" s="259"/>
      <c r="H14" s="259"/>
      <c r="I14" s="259"/>
      <c r="J14" s="259"/>
      <c r="K14" s="262"/>
      <c r="L14" s="262"/>
      <c r="M14" s="259">
        <f>E14+F14+G14+H14+I14+J14+K14+L14</f>
        <v>0</v>
      </c>
    </row>
    <row r="15" spans="1:13">
      <c r="A15" s="69" t="s">
        <v>520</v>
      </c>
      <c r="B15" s="58"/>
      <c r="C15" s="58"/>
      <c r="D15" s="68" t="s">
        <v>598</v>
      </c>
      <c r="E15" s="259"/>
      <c r="F15" s="259"/>
      <c r="G15" s="259"/>
      <c r="H15" s="259"/>
      <c r="I15" s="259"/>
      <c r="J15" s="259"/>
      <c r="K15" s="262"/>
      <c r="L15" s="262"/>
      <c r="M15" s="259">
        <f>E15+F15+G15+H15+I15+J15+K15+L15</f>
        <v>0</v>
      </c>
    </row>
    <row r="16" spans="1:13" ht="26.4">
      <c r="A16" s="216" t="s">
        <v>522</v>
      </c>
      <c r="C16" s="58"/>
      <c r="D16" s="68" t="s">
        <v>599</v>
      </c>
      <c r="E16" s="259"/>
      <c r="F16" s="259"/>
      <c r="G16" s="259"/>
      <c r="H16" s="259"/>
      <c r="I16" s="259"/>
      <c r="J16" s="259"/>
      <c r="K16" s="262"/>
      <c r="L16" s="262"/>
      <c r="M16" s="259"/>
    </row>
    <row r="17" spans="1:13" ht="38.25" customHeight="1">
      <c r="A17" s="70" t="s">
        <v>392</v>
      </c>
      <c r="B17" s="71"/>
      <c r="C17" s="716" t="s">
        <v>600</v>
      </c>
      <c r="D17" s="717"/>
      <c r="E17" s="261">
        <f>E18+E19+E20</f>
        <v>0</v>
      </c>
      <c r="F17" s="261">
        <f t="shared" ref="F17:L17" si="1">F18+F19+F20</f>
        <v>0</v>
      </c>
      <c r="G17" s="261">
        <f t="shared" si="1"/>
        <v>0</v>
      </c>
      <c r="H17" s="261">
        <f t="shared" si="1"/>
        <v>0</v>
      </c>
      <c r="I17" s="261">
        <f t="shared" si="1"/>
        <v>0</v>
      </c>
      <c r="J17" s="261">
        <f t="shared" si="1"/>
        <v>0</v>
      </c>
      <c r="K17" s="261">
        <f t="shared" si="1"/>
        <v>0</v>
      </c>
      <c r="L17" s="261">
        <f t="shared" si="1"/>
        <v>0</v>
      </c>
      <c r="M17" s="261">
        <f>M18+M19+M20</f>
        <v>0</v>
      </c>
    </row>
    <row r="18" spans="1:13">
      <c r="A18" s="66" t="s">
        <v>527</v>
      </c>
      <c r="B18" s="57"/>
      <c r="C18" s="58"/>
      <c r="D18" s="68" t="s">
        <v>601</v>
      </c>
      <c r="E18" s="158"/>
      <c r="F18" s="259"/>
      <c r="G18" s="259"/>
      <c r="H18" s="259"/>
      <c r="I18" s="259"/>
      <c r="J18" s="259"/>
      <c r="K18" s="259"/>
      <c r="L18" s="259"/>
      <c r="M18" s="259">
        <f>E18+F18+G18+H18+I18+J18+K18+L18</f>
        <v>0</v>
      </c>
    </row>
    <row r="19" spans="1:13">
      <c r="A19" s="66" t="s">
        <v>529</v>
      </c>
      <c r="B19" s="57"/>
      <c r="C19" s="58"/>
      <c r="D19" s="68" t="s">
        <v>602</v>
      </c>
      <c r="E19" s="158"/>
      <c r="F19" s="259"/>
      <c r="G19" s="259"/>
      <c r="H19" s="259"/>
      <c r="I19" s="259"/>
      <c r="J19" s="259"/>
      <c r="K19" s="259"/>
      <c r="L19" s="259"/>
      <c r="M19" s="259">
        <f>E19+F19+G19+H19+I19+J19+K19+L19</f>
        <v>0</v>
      </c>
    </row>
    <row r="20" spans="1:13">
      <c r="A20" s="66" t="s">
        <v>531</v>
      </c>
      <c r="B20" s="57"/>
      <c r="C20" s="58"/>
      <c r="D20" s="68" t="s">
        <v>603</v>
      </c>
      <c r="E20" s="158"/>
      <c r="F20" s="255">
        <v>0</v>
      </c>
      <c r="G20" s="259"/>
      <c r="H20" s="259"/>
      <c r="I20" s="259"/>
      <c r="J20" s="259"/>
      <c r="K20" s="259"/>
      <c r="L20" s="259"/>
      <c r="M20" s="259">
        <f>E20+F20+G20+H20+I20+J20+K20+L20</f>
        <v>0</v>
      </c>
    </row>
    <row r="21" spans="1:13">
      <c r="A21" s="11" t="s">
        <v>394</v>
      </c>
      <c r="B21" s="72"/>
      <c r="C21" s="73" t="s">
        <v>533</v>
      </c>
      <c r="D21" s="74"/>
      <c r="E21" s="158"/>
      <c r="F21" s="259"/>
      <c r="G21" s="259"/>
      <c r="H21" s="259"/>
      <c r="I21" s="259"/>
      <c r="J21" s="259"/>
      <c r="K21" s="262"/>
      <c r="L21" s="262"/>
      <c r="M21" s="259">
        <f>E21+F21+G21+H21+I21+J21+K21+L21</f>
        <v>0</v>
      </c>
    </row>
    <row r="22" spans="1:13">
      <c r="A22" s="61" t="s">
        <v>396</v>
      </c>
      <c r="B22" s="217"/>
      <c r="C22" s="73" t="s">
        <v>534</v>
      </c>
      <c r="D22" s="74"/>
      <c r="E22" s="158"/>
      <c r="F22" s="259"/>
      <c r="G22" s="259"/>
      <c r="H22" s="259"/>
      <c r="I22" s="259"/>
      <c r="J22" s="259"/>
      <c r="K22" s="262"/>
      <c r="L22" s="262"/>
      <c r="M22" s="259">
        <f>E22+F22+G22+H22+I22+J22+K22+L22</f>
        <v>0</v>
      </c>
    </row>
    <row r="23" spans="1:13" ht="36.75" customHeight="1">
      <c r="A23" s="61">
        <v>6</v>
      </c>
      <c r="B23" s="718" t="s">
        <v>604</v>
      </c>
      <c r="C23" s="719"/>
      <c r="D23" s="720"/>
      <c r="E23" s="261">
        <f>E12+E13+E17+E21</f>
        <v>0</v>
      </c>
      <c r="F23" s="261">
        <f>F12+F13-F17+F21</f>
        <v>13491.95</v>
      </c>
      <c r="G23" s="261">
        <f t="shared" ref="G23:L23" si="2">G12+G13+G17+G21</f>
        <v>0</v>
      </c>
      <c r="H23" s="261">
        <f t="shared" si="2"/>
        <v>0</v>
      </c>
      <c r="I23" s="261">
        <f t="shared" si="2"/>
        <v>0</v>
      </c>
      <c r="J23" s="261">
        <f t="shared" si="2"/>
        <v>0</v>
      </c>
      <c r="K23" s="261">
        <f t="shared" si="2"/>
        <v>0</v>
      </c>
      <c r="L23" s="261">
        <f t="shared" si="2"/>
        <v>0</v>
      </c>
      <c r="M23" s="261">
        <f>M12+M13-M17+M21</f>
        <v>13491.95</v>
      </c>
    </row>
    <row r="24" spans="1:13" ht="36" customHeight="1">
      <c r="A24" s="61" t="s">
        <v>536</v>
      </c>
      <c r="B24" s="199"/>
      <c r="C24" s="200"/>
      <c r="D24" s="218" t="s">
        <v>605</v>
      </c>
      <c r="E24" s="158"/>
      <c r="F24" s="259">
        <v>13491.95</v>
      </c>
      <c r="G24" s="259"/>
      <c r="H24" s="259"/>
      <c r="I24" s="259"/>
      <c r="J24" s="259"/>
      <c r="K24" s="259"/>
      <c r="L24" s="259"/>
      <c r="M24" s="259">
        <v>13491.95</v>
      </c>
    </row>
    <row r="25" spans="1:13" ht="24.9" customHeight="1">
      <c r="A25" s="61">
        <v>7</v>
      </c>
      <c r="B25" s="713" t="s">
        <v>606</v>
      </c>
      <c r="C25" s="714"/>
      <c r="D25" s="715"/>
      <c r="E25" s="10" t="s">
        <v>539</v>
      </c>
      <c r="F25" s="261">
        <v>13491.95</v>
      </c>
      <c r="G25" s="264"/>
      <c r="H25" s="264" t="s">
        <v>539</v>
      </c>
      <c r="I25" s="264"/>
      <c r="J25" s="264" t="s">
        <v>539</v>
      </c>
      <c r="K25" s="264" t="s">
        <v>539</v>
      </c>
      <c r="L25" s="264"/>
      <c r="M25" s="261">
        <f t="shared" ref="M25:M32" si="3">F25+G25+I25+L25</f>
        <v>13491.95</v>
      </c>
    </row>
    <row r="26" spans="1:13" ht="30" customHeight="1">
      <c r="A26" s="11">
        <v>8</v>
      </c>
      <c r="B26" s="62"/>
      <c r="C26" s="729" t="s">
        <v>607</v>
      </c>
      <c r="D26" s="730"/>
      <c r="E26" s="10" t="s">
        <v>539</v>
      </c>
      <c r="F26" s="259"/>
      <c r="G26" s="259"/>
      <c r="H26" s="260" t="s">
        <v>539</v>
      </c>
      <c r="I26" s="259"/>
      <c r="J26" s="260" t="s">
        <v>539</v>
      </c>
      <c r="K26" s="260" t="s">
        <v>539</v>
      </c>
      <c r="L26" s="259"/>
      <c r="M26" s="259">
        <f t="shared" si="3"/>
        <v>0</v>
      </c>
    </row>
    <row r="27" spans="1:13" ht="26.25" customHeight="1">
      <c r="A27" s="11" t="s">
        <v>404</v>
      </c>
      <c r="B27" s="63"/>
      <c r="C27" s="731" t="s">
        <v>608</v>
      </c>
      <c r="D27" s="736"/>
      <c r="E27" s="10" t="s">
        <v>539</v>
      </c>
      <c r="F27" s="259">
        <v>0</v>
      </c>
      <c r="G27" s="259"/>
      <c r="H27" s="260" t="s">
        <v>539</v>
      </c>
      <c r="I27" s="259"/>
      <c r="J27" s="260" t="s">
        <v>539</v>
      </c>
      <c r="K27" s="260" t="s">
        <v>539</v>
      </c>
      <c r="L27" s="259"/>
      <c r="M27" s="259">
        <f t="shared" si="3"/>
        <v>0</v>
      </c>
    </row>
    <row r="28" spans="1:13" ht="24.9" customHeight="1">
      <c r="A28" s="61">
        <v>10</v>
      </c>
      <c r="B28" s="63"/>
      <c r="C28" s="731" t="s">
        <v>609</v>
      </c>
      <c r="D28" s="732"/>
      <c r="E28" s="10" t="s">
        <v>539</v>
      </c>
      <c r="F28" s="261">
        <v>0</v>
      </c>
      <c r="G28" s="261">
        <f>G29+G30+G31</f>
        <v>0</v>
      </c>
      <c r="H28" s="264" t="s">
        <v>539</v>
      </c>
      <c r="I28" s="261">
        <f>I29+I30+I31</f>
        <v>0</v>
      </c>
      <c r="J28" s="264" t="s">
        <v>539</v>
      </c>
      <c r="K28" s="264" t="s">
        <v>539</v>
      </c>
      <c r="L28" s="261">
        <f>L29+L30+L31</f>
        <v>0</v>
      </c>
      <c r="M28" s="261">
        <f t="shared" si="3"/>
        <v>0</v>
      </c>
    </row>
    <row r="29" spans="1:13">
      <c r="A29" s="66" t="s">
        <v>543</v>
      </c>
      <c r="B29" s="67"/>
      <c r="C29" s="75"/>
      <c r="D29" s="76" t="s">
        <v>601</v>
      </c>
      <c r="E29" s="4" t="s">
        <v>539</v>
      </c>
      <c r="F29" s="256"/>
      <c r="G29" s="256"/>
      <c r="H29" s="263" t="s">
        <v>539</v>
      </c>
      <c r="I29" s="256"/>
      <c r="J29" s="263" t="s">
        <v>539</v>
      </c>
      <c r="K29" s="263" t="s">
        <v>539</v>
      </c>
      <c r="L29" s="256"/>
      <c r="M29" s="259">
        <f t="shared" si="3"/>
        <v>0</v>
      </c>
    </row>
    <row r="30" spans="1:13">
      <c r="A30" s="66" t="s">
        <v>544</v>
      </c>
      <c r="B30" s="67"/>
      <c r="C30" s="75"/>
      <c r="D30" s="76" t="s">
        <v>602</v>
      </c>
      <c r="E30" s="4" t="s">
        <v>539</v>
      </c>
      <c r="F30" s="256"/>
      <c r="G30" s="256"/>
      <c r="H30" s="263" t="s">
        <v>539</v>
      </c>
      <c r="I30" s="256"/>
      <c r="J30" s="263" t="s">
        <v>539</v>
      </c>
      <c r="K30" s="263" t="s">
        <v>539</v>
      </c>
      <c r="L30" s="256"/>
      <c r="M30" s="259">
        <f t="shared" si="3"/>
        <v>0</v>
      </c>
    </row>
    <row r="31" spans="1:13">
      <c r="A31" s="66" t="s">
        <v>545</v>
      </c>
      <c r="B31" s="67"/>
      <c r="C31" s="75"/>
      <c r="D31" s="76" t="s">
        <v>603</v>
      </c>
      <c r="E31" s="4" t="s">
        <v>539</v>
      </c>
      <c r="F31" s="255"/>
      <c r="G31" s="256"/>
      <c r="H31" s="263" t="s">
        <v>539</v>
      </c>
      <c r="I31" s="256"/>
      <c r="J31" s="263" t="s">
        <v>539</v>
      </c>
      <c r="K31" s="263" t="s">
        <v>539</v>
      </c>
      <c r="L31" s="256"/>
      <c r="M31" s="259">
        <f t="shared" si="3"/>
        <v>0</v>
      </c>
    </row>
    <row r="32" spans="1:13">
      <c r="A32" s="61" t="s">
        <v>407</v>
      </c>
      <c r="B32" s="57"/>
      <c r="C32" s="73" t="s">
        <v>533</v>
      </c>
      <c r="D32" s="74"/>
      <c r="E32" s="10" t="s">
        <v>539</v>
      </c>
      <c r="F32" s="262"/>
      <c r="G32" s="262"/>
      <c r="H32" s="260" t="s">
        <v>539</v>
      </c>
      <c r="I32" s="262"/>
      <c r="J32" s="260" t="s">
        <v>539</v>
      </c>
      <c r="K32" s="260" t="s">
        <v>539</v>
      </c>
      <c r="L32" s="259"/>
      <c r="M32" s="259">
        <f t="shared" si="3"/>
        <v>0</v>
      </c>
    </row>
    <row r="33" spans="1:13">
      <c r="A33" s="11">
        <v>12</v>
      </c>
      <c r="B33" s="217"/>
      <c r="C33" s="73" t="s">
        <v>534</v>
      </c>
      <c r="D33" s="74"/>
      <c r="E33" s="10" t="s">
        <v>539</v>
      </c>
      <c r="F33" s="262"/>
      <c r="G33" s="262"/>
      <c r="H33" s="260" t="s">
        <v>539</v>
      </c>
      <c r="I33" s="262"/>
      <c r="J33" s="260" t="s">
        <v>539</v>
      </c>
      <c r="K33" s="260" t="s">
        <v>539</v>
      </c>
      <c r="L33" s="259"/>
      <c r="M33" s="259">
        <f t="shared" ref="M33" si="4">F33+G33+I33+L33</f>
        <v>0</v>
      </c>
    </row>
    <row r="34" spans="1:13" ht="24.9" customHeight="1">
      <c r="A34" s="11">
        <v>13</v>
      </c>
      <c r="B34" s="733" t="s">
        <v>610</v>
      </c>
      <c r="C34" s="734"/>
      <c r="D34" s="735"/>
      <c r="E34" s="10" t="s">
        <v>539</v>
      </c>
      <c r="F34" s="261">
        <f>F25+F26+F27-F28-F32</f>
        <v>13491.95</v>
      </c>
      <c r="G34" s="261">
        <f>G25+G26+G27-G28-G32</f>
        <v>0</v>
      </c>
      <c r="H34" s="264" t="s">
        <v>539</v>
      </c>
      <c r="I34" s="261">
        <f>I25+I26+I27-I28-I32</f>
        <v>0</v>
      </c>
      <c r="J34" s="264" t="s">
        <v>539</v>
      </c>
      <c r="K34" s="264" t="s">
        <v>539</v>
      </c>
      <c r="L34" s="261">
        <f>L25+L26+L27-L28-L32</f>
        <v>0</v>
      </c>
      <c r="M34" s="261">
        <f>F34+G34+I34+L34</f>
        <v>13491.95</v>
      </c>
    </row>
    <row r="35" spans="1:13" ht="24.9" customHeight="1">
      <c r="A35" s="11" t="s">
        <v>411</v>
      </c>
      <c r="B35" s="713" t="s">
        <v>547</v>
      </c>
      <c r="C35" s="714"/>
      <c r="D35" s="715"/>
      <c r="E35" s="158"/>
      <c r="F35" s="259"/>
      <c r="G35" s="259"/>
      <c r="H35" s="259"/>
      <c r="I35" s="259"/>
      <c r="J35" s="259"/>
      <c r="K35" s="259"/>
      <c r="L35" s="259"/>
      <c r="M35" s="261">
        <f>E35+F35+G35+H35+I35+J35+K35+L35</f>
        <v>0</v>
      </c>
    </row>
    <row r="36" spans="1:13" ht="24.9" customHeight="1">
      <c r="A36" s="11" t="s">
        <v>412</v>
      </c>
      <c r="B36" s="62"/>
      <c r="C36" s="729" t="s">
        <v>611</v>
      </c>
      <c r="D36" s="730"/>
      <c r="E36" s="158"/>
      <c r="F36" s="259"/>
      <c r="G36" s="259"/>
      <c r="H36" s="259"/>
      <c r="I36" s="259"/>
      <c r="J36" s="259"/>
      <c r="K36" s="259"/>
      <c r="L36" s="259"/>
      <c r="M36" s="261">
        <f>E36+F36+G36+H36+I36+J36+K36+L36</f>
        <v>0</v>
      </c>
    </row>
    <row r="37" spans="1:13" ht="33" customHeight="1">
      <c r="A37" s="61" t="s">
        <v>413</v>
      </c>
      <c r="B37" s="63"/>
      <c r="C37" s="740" t="s">
        <v>549</v>
      </c>
      <c r="D37" s="741"/>
      <c r="E37" s="158"/>
      <c r="F37" s="259"/>
      <c r="G37" s="259"/>
      <c r="H37" s="259"/>
      <c r="I37" s="259"/>
      <c r="J37" s="259"/>
      <c r="K37" s="259"/>
      <c r="L37" s="259"/>
      <c r="M37" s="261">
        <f>E37+F37+G37+H37+I37+J37+K37+L37</f>
        <v>0</v>
      </c>
    </row>
    <row r="38" spans="1:13" ht="29.25" customHeight="1">
      <c r="A38" s="11" t="s">
        <v>414</v>
      </c>
      <c r="B38" s="63"/>
      <c r="C38" s="731" t="s">
        <v>550</v>
      </c>
      <c r="D38" s="732"/>
      <c r="E38" s="158"/>
      <c r="F38" s="259"/>
      <c r="G38" s="259"/>
      <c r="H38" s="259"/>
      <c r="I38" s="259"/>
      <c r="J38" s="259"/>
      <c r="K38" s="259"/>
      <c r="L38" s="259"/>
      <c r="M38" s="261">
        <f>E38+F38+G38+H38+I38+J38+K38+L38</f>
        <v>0</v>
      </c>
    </row>
    <row r="39" spans="1:13" ht="24.9" customHeight="1">
      <c r="A39" s="61" t="s">
        <v>551</v>
      </c>
      <c r="B39" s="63"/>
      <c r="C39" s="731" t="s">
        <v>612</v>
      </c>
      <c r="D39" s="732"/>
      <c r="E39" s="222">
        <f>E40+E41+E42</f>
        <v>0</v>
      </c>
      <c r="F39" s="259">
        <f t="shared" ref="F39:M39" si="5">F40+F41+F42</f>
        <v>0</v>
      </c>
      <c r="G39" s="259">
        <f t="shared" si="5"/>
        <v>0</v>
      </c>
      <c r="H39" s="259">
        <f t="shared" si="5"/>
        <v>0</v>
      </c>
      <c r="I39" s="259">
        <f t="shared" si="5"/>
        <v>0</v>
      </c>
      <c r="J39" s="259">
        <f t="shared" si="5"/>
        <v>0</v>
      </c>
      <c r="K39" s="259">
        <f t="shared" si="5"/>
        <v>0</v>
      </c>
      <c r="L39" s="259">
        <f t="shared" si="5"/>
        <v>0</v>
      </c>
      <c r="M39" s="259">
        <f t="shared" si="5"/>
        <v>0</v>
      </c>
    </row>
    <row r="40" spans="1:13">
      <c r="A40" s="66" t="s">
        <v>553</v>
      </c>
      <c r="B40" s="67"/>
      <c r="C40" s="75"/>
      <c r="D40" s="76" t="s">
        <v>601</v>
      </c>
      <c r="E40" s="158"/>
      <c r="F40" s="259"/>
      <c r="G40" s="259"/>
      <c r="H40" s="260"/>
      <c r="I40" s="259"/>
      <c r="J40" s="259"/>
      <c r="K40" s="259"/>
      <c r="L40" s="259"/>
      <c r="M40" s="261">
        <f t="shared" ref="M40:M49" si="6">E40+F40+G40+H40+I40+J40+K40+L40</f>
        <v>0</v>
      </c>
    </row>
    <row r="41" spans="1:13">
      <c r="A41" s="66" t="s">
        <v>554</v>
      </c>
      <c r="B41" s="67"/>
      <c r="C41" s="75"/>
      <c r="D41" s="76" t="s">
        <v>602</v>
      </c>
      <c r="E41" s="158"/>
      <c r="F41" s="259"/>
      <c r="G41" s="259"/>
      <c r="H41" s="260"/>
      <c r="I41" s="259"/>
      <c r="J41" s="259"/>
      <c r="K41" s="259"/>
      <c r="L41" s="259"/>
      <c r="M41" s="261">
        <f t="shared" si="6"/>
        <v>0</v>
      </c>
    </row>
    <row r="42" spans="1:13">
      <c r="A42" s="66" t="s">
        <v>613</v>
      </c>
      <c r="B42" s="67"/>
      <c r="C42" s="75"/>
      <c r="D42" s="76" t="s">
        <v>603</v>
      </c>
      <c r="E42" s="158"/>
      <c r="F42" s="259"/>
      <c r="G42" s="259"/>
      <c r="H42" s="260"/>
      <c r="I42" s="259"/>
      <c r="J42" s="259"/>
      <c r="K42" s="259"/>
      <c r="L42" s="259"/>
      <c r="M42" s="261">
        <f t="shared" si="6"/>
        <v>0</v>
      </c>
    </row>
    <row r="43" spans="1:13">
      <c r="A43" s="61" t="s">
        <v>556</v>
      </c>
      <c r="B43" s="63"/>
      <c r="C43" s="78" t="s">
        <v>533</v>
      </c>
      <c r="D43" s="65"/>
      <c r="E43" s="158"/>
      <c r="F43" s="259"/>
      <c r="G43" s="259"/>
      <c r="H43" s="260"/>
      <c r="I43" s="259"/>
      <c r="J43" s="259"/>
      <c r="K43" s="259"/>
      <c r="L43" s="259"/>
      <c r="M43" s="261">
        <f t="shared" si="6"/>
        <v>0</v>
      </c>
    </row>
    <row r="44" spans="1:13">
      <c r="A44" s="61" t="s">
        <v>557</v>
      </c>
      <c r="B44" s="63"/>
      <c r="C44" s="73" t="s">
        <v>534</v>
      </c>
      <c r="D44" s="74"/>
      <c r="E44" s="158"/>
      <c r="F44" s="259"/>
      <c r="G44" s="259"/>
      <c r="H44" s="259"/>
      <c r="I44" s="259"/>
      <c r="J44" s="259"/>
      <c r="K44" s="262"/>
      <c r="L44" s="262"/>
      <c r="M44" s="259">
        <f>E44+F44+G44+H44+I44+J44+K44+L44</f>
        <v>0</v>
      </c>
    </row>
    <row r="45" spans="1:13" ht="26.25" customHeight="1">
      <c r="A45" s="61">
        <v>21</v>
      </c>
      <c r="B45" s="733" t="s">
        <v>614</v>
      </c>
      <c r="C45" s="734"/>
      <c r="D45" s="735"/>
      <c r="E45" s="158"/>
      <c r="F45" s="259"/>
      <c r="G45" s="259"/>
      <c r="H45" s="260"/>
      <c r="I45" s="259"/>
      <c r="J45" s="259"/>
      <c r="K45" s="259"/>
      <c r="L45" s="259"/>
      <c r="M45" s="261">
        <f t="shared" si="6"/>
        <v>0</v>
      </c>
    </row>
    <row r="46" spans="1:13" ht="24.9" customHeight="1">
      <c r="A46" s="61">
        <v>22</v>
      </c>
      <c r="B46" s="733" t="s">
        <v>615</v>
      </c>
      <c r="C46" s="731"/>
      <c r="D46" s="736"/>
      <c r="E46" s="158"/>
      <c r="F46" s="259">
        <f>F23-F34-F45</f>
        <v>0</v>
      </c>
      <c r="G46" s="259">
        <f>G23-G34-G45</f>
        <v>0</v>
      </c>
      <c r="H46" s="259"/>
      <c r="I46" s="259">
        <f>I23-I34-I45</f>
        <v>0</v>
      </c>
      <c r="J46" s="259">
        <f>J23-J45</f>
        <v>0</v>
      </c>
      <c r="K46" s="259"/>
      <c r="L46" s="259">
        <f>L23-L34-L45</f>
        <v>0</v>
      </c>
      <c r="M46" s="259">
        <f t="shared" si="6"/>
        <v>0</v>
      </c>
    </row>
    <row r="47" spans="1:13" ht="23.25" customHeight="1">
      <c r="A47" s="61">
        <v>23</v>
      </c>
      <c r="B47" s="197"/>
      <c r="C47" s="742" t="s">
        <v>616</v>
      </c>
      <c r="D47" s="743"/>
      <c r="E47" s="744"/>
      <c r="F47" s="259"/>
      <c r="G47" s="259"/>
      <c r="H47" s="259"/>
      <c r="I47" s="259"/>
      <c r="J47" s="259"/>
      <c r="K47" s="259"/>
      <c r="L47" s="259"/>
      <c r="M47" s="259"/>
    </row>
    <row r="48" spans="1:13" ht="36" customHeight="1">
      <c r="A48" s="61">
        <v>24</v>
      </c>
      <c r="B48" s="197"/>
      <c r="C48" s="198"/>
      <c r="D48" s="218" t="s">
        <v>617</v>
      </c>
      <c r="E48" s="158"/>
      <c r="F48" s="259"/>
      <c r="G48" s="259"/>
      <c r="H48" s="259"/>
      <c r="I48" s="259"/>
      <c r="J48" s="259"/>
      <c r="K48" s="259"/>
      <c r="L48" s="259"/>
      <c r="M48" s="259"/>
    </row>
    <row r="49" spans="1:31" ht="24.6" customHeight="1">
      <c r="A49" s="61">
        <v>25</v>
      </c>
      <c r="B49" s="737" t="s">
        <v>618</v>
      </c>
      <c r="C49" s="738"/>
      <c r="D49" s="739"/>
      <c r="E49" s="158"/>
      <c r="F49" s="259">
        <f>F12-F25-F35</f>
        <v>0</v>
      </c>
      <c r="G49" s="259">
        <f>G12-G25-G35</f>
        <v>0</v>
      </c>
      <c r="H49" s="259"/>
      <c r="I49" s="259">
        <f>I12-I25-I35</f>
        <v>0</v>
      </c>
      <c r="J49" s="259"/>
      <c r="K49" s="259"/>
      <c r="L49" s="259">
        <f>L12-L25-L35</f>
        <v>0</v>
      </c>
      <c r="M49" s="261">
        <f t="shared" si="6"/>
        <v>0</v>
      </c>
    </row>
    <row r="50" spans="1:31" ht="14.4">
      <c r="A50" s="745" t="s">
        <v>583</v>
      </c>
      <c r="B50" s="746"/>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row>
    <row r="51" spans="1:31" ht="14.4">
      <c r="A51" s="747" t="s">
        <v>619</v>
      </c>
      <c r="B51" s="746"/>
      <c r="C51" s="746"/>
      <c r="D51" s="746"/>
      <c r="E51" s="746"/>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row>
    <row r="52" spans="1:31" ht="14.4">
      <c r="A52" s="747" t="s">
        <v>620</v>
      </c>
      <c r="B52" s="746"/>
      <c r="C52" s="746"/>
      <c r="D52" s="746"/>
      <c r="E52" s="746"/>
      <c r="F52" s="746"/>
      <c r="G52" s="746"/>
      <c r="H52" s="746"/>
      <c r="I52" s="746"/>
      <c r="J52" s="746"/>
      <c r="K52" s="746"/>
      <c r="L52" s="746"/>
      <c r="M52" s="746"/>
      <c r="N52" s="746"/>
      <c r="O52" s="746"/>
      <c r="P52" s="746"/>
      <c r="Q52" s="746"/>
      <c r="R52" s="746"/>
      <c r="S52" s="746"/>
      <c r="T52" s="746"/>
      <c r="U52" s="746"/>
      <c r="V52" s="746"/>
      <c r="W52" s="746"/>
      <c r="X52" s="746"/>
      <c r="Y52" s="746"/>
      <c r="Z52" s="746"/>
      <c r="AA52" s="746"/>
      <c r="AB52" s="746"/>
      <c r="AC52" s="746"/>
      <c r="AD52" s="746"/>
      <c r="AE52" s="746"/>
    </row>
    <row r="53" spans="1:31" ht="14.4">
      <c r="A53" s="747" t="s">
        <v>621</v>
      </c>
      <c r="B53" s="746"/>
      <c r="C53" s="746"/>
      <c r="D53" s="746"/>
      <c r="E53" s="746"/>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6"/>
      <c r="AE53" s="746"/>
    </row>
    <row r="54" spans="1:31" ht="14.4">
      <c r="A54" s="747" t="s">
        <v>622</v>
      </c>
      <c r="B54" s="746"/>
      <c r="C54" s="746"/>
      <c r="D54" s="746"/>
      <c r="E54" s="746"/>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6"/>
      <c r="AE54" s="746"/>
    </row>
  </sheetData>
  <mergeCells count="33">
    <mergeCell ref="A50:AE50"/>
    <mergeCell ref="A51:AE51"/>
    <mergeCell ref="A52:AE52"/>
    <mergeCell ref="A53:AE53"/>
    <mergeCell ref="A54:AE54"/>
    <mergeCell ref="B45:D45"/>
    <mergeCell ref="B49:D49"/>
    <mergeCell ref="B46:D46"/>
    <mergeCell ref="C36:D36"/>
    <mergeCell ref="C37:D37"/>
    <mergeCell ref="C38:D38"/>
    <mergeCell ref="C39:D39"/>
    <mergeCell ref="C47:E47"/>
    <mergeCell ref="B35:D35"/>
    <mergeCell ref="B25:D25"/>
    <mergeCell ref="C26:D26"/>
    <mergeCell ref="C28:D28"/>
    <mergeCell ref="B34:D34"/>
    <mergeCell ref="C27:D27"/>
    <mergeCell ref="B12:D12"/>
    <mergeCell ref="C17:D17"/>
    <mergeCell ref="B23:D23"/>
    <mergeCell ref="L9:L10"/>
    <mergeCell ref="B9:D10"/>
    <mergeCell ref="A5:M5"/>
    <mergeCell ref="D6:M6"/>
    <mergeCell ref="A9:A10"/>
    <mergeCell ref="E9:E10"/>
    <mergeCell ref="F9:F10"/>
    <mergeCell ref="G9:I9"/>
    <mergeCell ref="J9:K9"/>
    <mergeCell ref="A7:M7"/>
    <mergeCell ref="M9:M10"/>
  </mergeCells>
  <phoneticPr fontId="8" type="noConversion"/>
  <pageMargins left="0.55118110236220474" right="0.55118110236220474" top="0.59055118110236227" bottom="0.59055118110236227" header="0.31496062992125984" footer="0.31496062992125984"/>
  <pageSetup paperSize="9" scale="81" fitToHeight="2" orientation="landscape" r:id="rId1"/>
  <headerFooter alignWithMargins="0"/>
  <rowBreaks count="1" manualBreakCount="1">
    <brk id="2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5">
    <pageSetUpPr fitToPage="1"/>
  </sheetPr>
  <dimension ref="A1:E22"/>
  <sheetViews>
    <sheetView showGridLines="0" view="pageBreakPreview" zoomScaleNormal="100" workbookViewId="0">
      <selection activeCell="E16" sqref="E16"/>
    </sheetView>
  </sheetViews>
  <sheetFormatPr defaultColWidth="9.109375" defaultRowHeight="13.2"/>
  <cols>
    <col min="1" max="1" width="5.5546875" style="8" customWidth="1"/>
    <col min="2" max="2" width="1.88671875" style="8" customWidth="1"/>
    <col min="3" max="3" width="64.109375" style="8" customWidth="1"/>
    <col min="4" max="5" width="15.6640625" style="8" customWidth="1"/>
    <col min="6" max="16384" width="9.109375" style="8"/>
  </cols>
  <sheetData>
    <row r="1" spans="1:5">
      <c r="C1" s="748" t="s">
        <v>623</v>
      </c>
      <c r="D1" s="748"/>
      <c r="E1" s="748"/>
    </row>
    <row r="2" spans="1:5" ht="13.8">
      <c r="A2" s="18"/>
      <c r="B2" s="18"/>
      <c r="C2" s="14" t="s">
        <v>624</v>
      </c>
      <c r="D2" s="17"/>
      <c r="E2" s="17"/>
    </row>
    <row r="3" spans="1:5" ht="13.8">
      <c r="A3" s="18"/>
      <c r="B3" s="19"/>
      <c r="C3" s="7" t="s">
        <v>625</v>
      </c>
      <c r="D3" s="2"/>
      <c r="E3" s="2"/>
    </row>
    <row r="4" spans="1:5" ht="13.8">
      <c r="A4" s="18"/>
      <c r="B4" s="18"/>
      <c r="C4" s="18"/>
      <c r="D4" s="18"/>
      <c r="E4" s="18"/>
    </row>
    <row r="5" spans="1:5" ht="33" customHeight="1">
      <c r="A5" s="749" t="s">
        <v>626</v>
      </c>
      <c r="B5" s="749"/>
      <c r="C5" s="749"/>
      <c r="D5" s="749"/>
      <c r="E5" s="749"/>
    </row>
    <row r="6" spans="1:5" ht="12.75" customHeight="1">
      <c r="A6" s="20"/>
      <c r="B6" s="20"/>
      <c r="C6" s="20"/>
      <c r="D6" s="20"/>
      <c r="E6" s="20"/>
    </row>
    <row r="7" spans="1:5" ht="13.8">
      <c r="A7" s="750" t="s">
        <v>627</v>
      </c>
      <c r="B7" s="750"/>
      <c r="C7" s="750"/>
      <c r="D7" s="750"/>
      <c r="E7" s="750"/>
    </row>
    <row r="8" spans="1:5" ht="13.8">
      <c r="A8" s="18"/>
      <c r="B8" s="18"/>
      <c r="C8" s="18"/>
      <c r="D8" s="18"/>
      <c r="E8" s="18"/>
    </row>
    <row r="9" spans="1:5" ht="74.25" customHeight="1">
      <c r="A9" s="21" t="s">
        <v>11</v>
      </c>
      <c r="B9" s="751" t="s">
        <v>628</v>
      </c>
      <c r="C9" s="752"/>
      <c r="D9" s="21" t="s">
        <v>14</v>
      </c>
      <c r="E9" s="21" t="s">
        <v>15</v>
      </c>
    </row>
    <row r="10" spans="1:5" ht="13.8">
      <c r="A10" s="22">
        <v>1</v>
      </c>
      <c r="B10" s="756">
        <v>2</v>
      </c>
      <c r="C10" s="757"/>
      <c r="D10" s="22">
        <v>3</v>
      </c>
      <c r="E10" s="24">
        <v>4</v>
      </c>
    </row>
    <row r="11" spans="1:5" ht="13.8">
      <c r="A11" s="21" t="s">
        <v>387</v>
      </c>
      <c r="B11" s="754" t="s">
        <v>629</v>
      </c>
      <c r="C11" s="755"/>
      <c r="D11" s="185">
        <v>97.76</v>
      </c>
      <c r="E11" s="185">
        <v>195.53</v>
      </c>
    </row>
    <row r="12" spans="1:5" ht="13.8">
      <c r="A12" s="22" t="s">
        <v>630</v>
      </c>
      <c r="B12" s="26"/>
      <c r="C12" s="27" t="s">
        <v>631</v>
      </c>
      <c r="D12" s="28"/>
      <c r="E12" s="28"/>
    </row>
    <row r="13" spans="1:5" ht="15" customHeight="1">
      <c r="A13" s="22" t="s">
        <v>632</v>
      </c>
      <c r="B13" s="26"/>
      <c r="C13" s="27" t="s">
        <v>633</v>
      </c>
      <c r="D13" s="28"/>
      <c r="E13" s="28"/>
    </row>
    <row r="14" spans="1:5" ht="13.8">
      <c r="A14" s="29" t="s">
        <v>440</v>
      </c>
      <c r="B14" s="26"/>
      <c r="C14" s="27" t="s">
        <v>634</v>
      </c>
      <c r="D14" s="28"/>
      <c r="E14" s="28"/>
    </row>
    <row r="15" spans="1:5" ht="13.8">
      <c r="A15" s="29" t="s">
        <v>635</v>
      </c>
      <c r="B15" s="30"/>
      <c r="C15" s="31" t="s">
        <v>636</v>
      </c>
      <c r="D15" s="28"/>
      <c r="E15" s="28"/>
    </row>
    <row r="16" spans="1:5" ht="13.8">
      <c r="A16" s="29" t="s">
        <v>637</v>
      </c>
      <c r="B16" s="26"/>
      <c r="C16" s="27" t="s">
        <v>638</v>
      </c>
      <c r="D16" s="28"/>
      <c r="E16" s="28"/>
    </row>
    <row r="17" spans="1:5" ht="13.8">
      <c r="A17" s="29" t="s">
        <v>639</v>
      </c>
      <c r="B17" s="26"/>
      <c r="C17" s="27" t="s">
        <v>640</v>
      </c>
      <c r="D17" s="28"/>
      <c r="E17" s="28"/>
    </row>
    <row r="18" spans="1:5" ht="27.6">
      <c r="A18" s="22" t="s">
        <v>641</v>
      </c>
      <c r="B18" s="26"/>
      <c r="C18" s="27" t="s">
        <v>642</v>
      </c>
      <c r="D18" s="28"/>
      <c r="E18" s="28"/>
    </row>
    <row r="19" spans="1:5" ht="13.8">
      <c r="A19" s="29" t="s">
        <v>643</v>
      </c>
      <c r="B19" s="26"/>
      <c r="C19" s="27" t="s">
        <v>644</v>
      </c>
      <c r="D19" s="183">
        <v>97.76</v>
      </c>
      <c r="E19" s="183">
        <v>195.53</v>
      </c>
    </row>
    <row r="20" spans="1:5" ht="13.8">
      <c r="A20" s="21" t="s">
        <v>389</v>
      </c>
      <c r="B20" s="754" t="s">
        <v>645</v>
      </c>
      <c r="C20" s="755"/>
      <c r="D20" s="25"/>
      <c r="E20" s="25"/>
    </row>
    <row r="21" spans="1:5" ht="16.5" customHeight="1">
      <c r="A21" s="21" t="s">
        <v>392</v>
      </c>
      <c r="B21" s="754" t="s">
        <v>646</v>
      </c>
      <c r="C21" s="755"/>
      <c r="D21" s="148">
        <v>97.76</v>
      </c>
      <c r="E21" s="148">
        <v>195.53</v>
      </c>
    </row>
    <row r="22" spans="1:5">
      <c r="C22" s="753" t="s">
        <v>647</v>
      </c>
      <c r="D22" s="753"/>
      <c r="E22" s="753"/>
    </row>
  </sheetData>
  <mergeCells count="9">
    <mergeCell ref="C1:E1"/>
    <mergeCell ref="A5:E5"/>
    <mergeCell ref="A7:E7"/>
    <mergeCell ref="B9:C9"/>
    <mergeCell ref="C22:E22"/>
    <mergeCell ref="B20:C20"/>
    <mergeCell ref="B21:C21"/>
    <mergeCell ref="B10:C10"/>
    <mergeCell ref="B11:C11"/>
  </mergeCells>
  <phoneticPr fontId="8" type="noConversion"/>
  <printOptions horizontalCentered="1"/>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9">
    <pageSetUpPr fitToPage="1"/>
  </sheetPr>
  <dimension ref="A1:G38"/>
  <sheetViews>
    <sheetView showGridLines="0" view="pageBreakPreview" zoomScaleNormal="100" workbookViewId="0">
      <selection activeCell="C21" sqref="C21"/>
    </sheetView>
  </sheetViews>
  <sheetFormatPr defaultColWidth="9.109375" defaultRowHeight="13.2"/>
  <cols>
    <col min="1" max="1" width="5.109375" style="8" customWidth="1"/>
    <col min="2" max="2" width="1.44140625" style="8" customWidth="1"/>
    <col min="3" max="3" width="35.44140625" style="8" customWidth="1"/>
    <col min="4" max="7" width="12.44140625" style="8" customWidth="1"/>
    <col min="8" max="16384" width="9.109375" style="8"/>
  </cols>
  <sheetData>
    <row r="1" spans="1:7">
      <c r="D1" s="12"/>
      <c r="F1" s="12" t="s">
        <v>648</v>
      </c>
    </row>
    <row r="2" spans="1:7">
      <c r="A2" s="1"/>
      <c r="B2" s="1"/>
      <c r="C2" s="1"/>
      <c r="D2" s="765" t="s">
        <v>649</v>
      </c>
      <c r="E2" s="765"/>
      <c r="F2" s="765"/>
      <c r="G2" s="765"/>
    </row>
    <row r="3" spans="1:7">
      <c r="A3" s="1"/>
      <c r="B3" s="6"/>
      <c r="C3" s="1"/>
      <c r="D3" s="6" t="s">
        <v>650</v>
      </c>
      <c r="E3" s="6"/>
      <c r="F3" s="6"/>
      <c r="G3" s="17"/>
    </row>
    <row r="4" spans="1:7">
      <c r="A4" s="1"/>
      <c r="B4" s="1"/>
      <c r="C4" s="1"/>
      <c r="D4" s="1"/>
      <c r="E4" s="1"/>
      <c r="F4" s="1"/>
      <c r="G4" s="1"/>
    </row>
    <row r="5" spans="1:7" ht="35.25" customHeight="1">
      <c r="A5" s="766" t="s">
        <v>651</v>
      </c>
      <c r="B5" s="766"/>
      <c r="C5" s="766"/>
      <c r="D5" s="766"/>
      <c r="E5" s="766"/>
      <c r="F5" s="766"/>
      <c r="G5" s="766"/>
    </row>
    <row r="6" spans="1:7">
      <c r="A6" s="1"/>
      <c r="B6" s="1"/>
      <c r="C6" s="1"/>
      <c r="D6" s="1"/>
      <c r="E6" s="1"/>
      <c r="F6" s="1"/>
      <c r="G6" s="1"/>
    </row>
    <row r="7" spans="1:7" ht="15.6">
      <c r="A7" s="767" t="s">
        <v>652</v>
      </c>
      <c r="B7" s="767"/>
      <c r="C7" s="767"/>
      <c r="D7" s="767"/>
      <c r="E7" s="767"/>
      <c r="F7" s="767"/>
      <c r="G7" s="767"/>
    </row>
    <row r="8" spans="1:7">
      <c r="A8" s="1"/>
      <c r="B8" s="1"/>
      <c r="C8" s="1"/>
      <c r="D8" s="1"/>
      <c r="E8" s="1"/>
      <c r="F8" s="1"/>
      <c r="G8" s="1"/>
    </row>
    <row r="9" spans="1:7" ht="38.25" customHeight="1">
      <c r="A9" s="768" t="s">
        <v>11</v>
      </c>
      <c r="B9" s="769" t="s">
        <v>628</v>
      </c>
      <c r="C9" s="770"/>
      <c r="D9" s="768" t="s">
        <v>14</v>
      </c>
      <c r="E9" s="768"/>
      <c r="F9" s="768" t="s">
        <v>15</v>
      </c>
      <c r="G9" s="768"/>
    </row>
    <row r="10" spans="1:7" ht="26.4">
      <c r="A10" s="768"/>
      <c r="B10" s="771"/>
      <c r="C10" s="772"/>
      <c r="D10" s="84" t="s">
        <v>653</v>
      </c>
      <c r="E10" s="84" t="s">
        <v>654</v>
      </c>
      <c r="F10" s="84" t="s">
        <v>653</v>
      </c>
      <c r="G10" s="84" t="s">
        <v>654</v>
      </c>
    </row>
    <row r="11" spans="1:7">
      <c r="A11" s="84">
        <v>1</v>
      </c>
      <c r="B11" s="759">
        <v>2</v>
      </c>
      <c r="C11" s="760"/>
      <c r="D11" s="84">
        <v>3</v>
      </c>
      <c r="E11" s="84">
        <v>4</v>
      </c>
      <c r="F11" s="84">
        <v>5</v>
      </c>
      <c r="G11" s="84">
        <v>6</v>
      </c>
    </row>
    <row r="12" spans="1:7" ht="38.1" customHeight="1">
      <c r="A12" s="83" t="s">
        <v>387</v>
      </c>
      <c r="B12" s="761" t="s">
        <v>655</v>
      </c>
      <c r="C12" s="762"/>
      <c r="D12" s="160">
        <v>0</v>
      </c>
      <c r="E12" s="160">
        <v>0</v>
      </c>
      <c r="F12" s="160">
        <v>0</v>
      </c>
      <c r="G12" s="160">
        <v>0</v>
      </c>
    </row>
    <row r="13" spans="1:7">
      <c r="A13" s="84" t="s">
        <v>630</v>
      </c>
      <c r="B13" s="85"/>
      <c r="C13" s="86" t="s">
        <v>656</v>
      </c>
      <c r="D13" s="161">
        <v>0</v>
      </c>
      <c r="E13" s="161">
        <v>0</v>
      </c>
      <c r="F13" s="161">
        <v>0</v>
      </c>
      <c r="G13" s="161">
        <v>0</v>
      </c>
    </row>
    <row r="14" spans="1:7">
      <c r="A14" s="84" t="s">
        <v>632</v>
      </c>
      <c r="B14" s="85"/>
      <c r="C14" s="86" t="s">
        <v>657</v>
      </c>
      <c r="D14" s="87"/>
      <c r="E14" s="87"/>
      <c r="F14" s="87"/>
      <c r="G14" s="87"/>
    </row>
    <row r="15" spans="1:7">
      <c r="A15" s="84" t="s">
        <v>440</v>
      </c>
      <c r="B15" s="85"/>
      <c r="C15" s="86" t="s">
        <v>658</v>
      </c>
      <c r="D15" s="87"/>
      <c r="E15" s="87"/>
      <c r="F15" s="87"/>
      <c r="G15" s="87"/>
    </row>
    <row r="16" spans="1:7">
      <c r="A16" s="84" t="s">
        <v>635</v>
      </c>
      <c r="B16" s="85"/>
      <c r="C16" s="86" t="s">
        <v>659</v>
      </c>
      <c r="D16" s="87"/>
      <c r="E16" s="87"/>
      <c r="F16" s="87"/>
      <c r="G16" s="87"/>
    </row>
    <row r="17" spans="1:7" ht="12.75" customHeight="1">
      <c r="A17" s="88" t="s">
        <v>637</v>
      </c>
      <c r="B17" s="85"/>
      <c r="C17" s="86" t="s">
        <v>660</v>
      </c>
      <c r="D17" s="87"/>
      <c r="E17" s="87"/>
      <c r="F17" s="87"/>
      <c r="G17" s="87"/>
    </row>
    <row r="18" spans="1:7" ht="12.75" customHeight="1">
      <c r="A18" s="89" t="s">
        <v>639</v>
      </c>
      <c r="B18" s="85"/>
      <c r="C18" s="86" t="s">
        <v>661</v>
      </c>
      <c r="D18" s="87"/>
      <c r="E18" s="87"/>
      <c r="F18" s="87"/>
      <c r="G18" s="87"/>
    </row>
    <row r="19" spans="1:7" ht="26.1" customHeight="1">
      <c r="A19" s="83" t="s">
        <v>389</v>
      </c>
      <c r="B19" s="761" t="s">
        <v>662</v>
      </c>
      <c r="C19" s="762"/>
      <c r="D19" s="160">
        <v>0</v>
      </c>
      <c r="E19" s="160">
        <v>0</v>
      </c>
      <c r="F19" s="160">
        <v>0</v>
      </c>
      <c r="G19" s="160">
        <v>0</v>
      </c>
    </row>
    <row r="20" spans="1:7">
      <c r="A20" s="84" t="s">
        <v>663</v>
      </c>
      <c r="B20" s="85"/>
      <c r="C20" s="86" t="s">
        <v>664</v>
      </c>
      <c r="D20" s="161"/>
      <c r="E20" s="161"/>
      <c r="F20" s="161"/>
      <c r="G20" s="161"/>
    </row>
    <row r="21" spans="1:7">
      <c r="A21" s="84" t="s">
        <v>665</v>
      </c>
      <c r="B21" s="85"/>
      <c r="C21" s="86" t="s">
        <v>657</v>
      </c>
      <c r="D21" s="161"/>
      <c r="E21" s="161"/>
      <c r="F21" s="161"/>
      <c r="G21" s="161"/>
    </row>
    <row r="22" spans="1:7">
      <c r="A22" s="84" t="s">
        <v>666</v>
      </c>
      <c r="B22" s="85"/>
      <c r="C22" s="86" t="s">
        <v>658</v>
      </c>
      <c r="D22" s="161"/>
      <c r="E22" s="161"/>
      <c r="F22" s="161"/>
      <c r="G22" s="161"/>
    </row>
    <row r="23" spans="1:7" ht="12.75" customHeight="1">
      <c r="A23" s="84" t="s">
        <v>667</v>
      </c>
      <c r="B23" s="85"/>
      <c r="C23" s="86" t="s">
        <v>659</v>
      </c>
      <c r="D23" s="161"/>
      <c r="E23" s="161"/>
      <c r="F23" s="161"/>
      <c r="G23" s="161"/>
    </row>
    <row r="24" spans="1:7">
      <c r="A24" s="88" t="s">
        <v>668</v>
      </c>
      <c r="B24" s="85"/>
      <c r="C24" s="86" t="s">
        <v>660</v>
      </c>
      <c r="D24" s="161"/>
      <c r="E24" s="161"/>
      <c r="F24" s="161"/>
      <c r="G24" s="161"/>
    </row>
    <row r="25" spans="1:7">
      <c r="A25" s="89" t="s">
        <v>669</v>
      </c>
      <c r="B25" s="85"/>
      <c r="C25" s="86" t="s">
        <v>661</v>
      </c>
      <c r="D25" s="161"/>
      <c r="E25" s="161"/>
      <c r="F25" s="161"/>
      <c r="G25" s="161"/>
    </row>
    <row r="26" spans="1:7" ht="26.1" customHeight="1">
      <c r="A26" s="83" t="s">
        <v>670</v>
      </c>
      <c r="B26" s="761" t="s">
        <v>671</v>
      </c>
      <c r="C26" s="762"/>
      <c r="D26" s="160">
        <v>0</v>
      </c>
      <c r="E26" s="160">
        <v>0</v>
      </c>
      <c r="F26" s="160">
        <v>0</v>
      </c>
      <c r="G26" s="160">
        <v>0</v>
      </c>
    </row>
    <row r="27" spans="1:7">
      <c r="A27" s="84" t="s">
        <v>672</v>
      </c>
      <c r="B27" s="85"/>
      <c r="C27" s="86" t="s">
        <v>664</v>
      </c>
      <c r="D27" s="87"/>
      <c r="E27" s="87"/>
      <c r="F27" s="87"/>
      <c r="G27" s="87"/>
    </row>
    <row r="28" spans="1:7">
      <c r="A28" s="84" t="s">
        <v>673</v>
      </c>
      <c r="B28" s="85"/>
      <c r="C28" s="86" t="s">
        <v>657</v>
      </c>
      <c r="D28" s="87"/>
      <c r="E28" s="87"/>
      <c r="F28" s="87"/>
      <c r="G28" s="87"/>
    </row>
    <row r="29" spans="1:7">
      <c r="A29" s="84" t="s">
        <v>674</v>
      </c>
      <c r="B29" s="85"/>
      <c r="C29" s="90" t="s">
        <v>658</v>
      </c>
      <c r="D29" s="87"/>
      <c r="E29" s="87"/>
      <c r="F29" s="87"/>
      <c r="G29" s="87"/>
    </row>
    <row r="30" spans="1:7">
      <c r="A30" s="84" t="s">
        <v>675</v>
      </c>
      <c r="B30" s="85"/>
      <c r="C30" s="86" t="s">
        <v>659</v>
      </c>
      <c r="D30" s="87"/>
      <c r="E30" s="87"/>
      <c r="F30" s="87"/>
      <c r="G30" s="87"/>
    </row>
    <row r="31" spans="1:7" ht="12.75" customHeight="1">
      <c r="A31" s="91" t="s">
        <v>676</v>
      </c>
      <c r="B31" s="85"/>
      <c r="C31" s="86" t="s">
        <v>660</v>
      </c>
      <c r="D31" s="87"/>
      <c r="E31" s="87"/>
      <c r="F31" s="87"/>
      <c r="G31" s="87"/>
    </row>
    <row r="32" spans="1:7" ht="12.75" customHeight="1">
      <c r="A32" s="84" t="s">
        <v>677</v>
      </c>
      <c r="B32" s="85"/>
      <c r="C32" s="86" t="s">
        <v>678</v>
      </c>
      <c r="D32" s="87"/>
      <c r="E32" s="87"/>
      <c r="F32" s="87"/>
      <c r="G32" s="87"/>
    </row>
    <row r="33" spans="1:7">
      <c r="A33" s="84" t="s">
        <v>679</v>
      </c>
      <c r="B33" s="85"/>
      <c r="C33" s="86" t="s">
        <v>680</v>
      </c>
      <c r="D33" s="87"/>
      <c r="E33" s="87"/>
      <c r="F33" s="87"/>
      <c r="G33" s="87"/>
    </row>
    <row r="34" spans="1:7" ht="12.75" customHeight="1">
      <c r="A34" s="92" t="s">
        <v>394</v>
      </c>
      <c r="B34" s="763" t="s">
        <v>681</v>
      </c>
      <c r="C34" s="764"/>
      <c r="D34" s="162">
        <v>0</v>
      </c>
      <c r="E34" s="162">
        <v>0</v>
      </c>
      <c r="F34" s="162">
        <v>0</v>
      </c>
      <c r="G34" s="162">
        <v>0</v>
      </c>
    </row>
    <row r="35" spans="1:7">
      <c r="A35" s="3" t="s">
        <v>682</v>
      </c>
      <c r="B35" s="758" t="s">
        <v>683</v>
      </c>
      <c r="C35" s="758"/>
      <c r="D35" s="159">
        <v>0</v>
      </c>
      <c r="E35" s="159">
        <v>0</v>
      </c>
      <c r="F35" s="159">
        <v>0</v>
      </c>
      <c r="G35" s="159">
        <v>0</v>
      </c>
    </row>
    <row r="36" spans="1:7">
      <c r="A36" s="81"/>
      <c r="B36" s="5"/>
      <c r="C36" s="5"/>
      <c r="D36" s="82"/>
      <c r="E36" s="82"/>
      <c r="F36" s="82"/>
      <c r="G36" s="82"/>
    </row>
    <row r="37" spans="1:7">
      <c r="A37" s="81"/>
      <c r="B37" s="5"/>
      <c r="C37" s="5"/>
      <c r="D37" s="93"/>
      <c r="E37" s="93"/>
      <c r="F37" s="82"/>
      <c r="G37" s="82"/>
    </row>
    <row r="38" spans="1:7">
      <c r="A38" s="81"/>
      <c r="B38" s="5"/>
      <c r="C38" s="5"/>
      <c r="D38" s="82"/>
      <c r="E38" s="82"/>
      <c r="F38" s="82"/>
      <c r="G38" s="82"/>
    </row>
  </sheetData>
  <mergeCells count="13">
    <mergeCell ref="D2:G2"/>
    <mergeCell ref="A5:G5"/>
    <mergeCell ref="A7:G7"/>
    <mergeCell ref="A9:A10"/>
    <mergeCell ref="D9:E9"/>
    <mergeCell ref="F9:G9"/>
    <mergeCell ref="B9:C10"/>
    <mergeCell ref="B35:C35"/>
    <mergeCell ref="B11:C11"/>
    <mergeCell ref="B12:C12"/>
    <mergeCell ref="B19:C19"/>
    <mergeCell ref="B26:C26"/>
    <mergeCell ref="B34:C34"/>
  </mergeCells>
  <phoneticPr fontId="51" type="noConversion"/>
  <printOptions horizontalCentered="1"/>
  <pageMargins left="0.74803149606299213" right="0.74803149606299213"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10">
    <pageSetUpPr fitToPage="1"/>
  </sheetPr>
  <dimension ref="A1:I24"/>
  <sheetViews>
    <sheetView view="pageBreakPreview" topLeftCell="A4" zoomScale="110" zoomScaleNormal="100" zoomScaleSheetLayoutView="110" workbookViewId="0">
      <selection activeCell="I10" sqref="I10"/>
    </sheetView>
  </sheetViews>
  <sheetFormatPr defaultColWidth="9.109375" defaultRowHeight="13.8"/>
  <cols>
    <col min="1" max="1" width="5" style="94" customWidth="1"/>
    <col min="2" max="2" width="1.5546875" style="94" customWidth="1"/>
    <col min="3" max="3" width="37.109375" style="94" customWidth="1"/>
    <col min="4" max="4" width="10.33203125" style="94" customWidth="1"/>
    <col min="5" max="5" width="10.88671875" style="94" customWidth="1"/>
    <col min="6" max="6" width="16.109375" style="94" customWidth="1"/>
    <col min="7" max="7" width="12.44140625" style="94" customWidth="1"/>
    <col min="8" max="8" width="10.33203125" style="94" bestFit="1" customWidth="1"/>
    <col min="9" max="9" width="16.5546875" style="94" customWidth="1"/>
    <col min="10" max="16384" width="9.109375" style="94"/>
  </cols>
  <sheetData>
    <row r="1" spans="1:9">
      <c r="F1" s="12"/>
      <c r="I1" s="163" t="s">
        <v>684</v>
      </c>
    </row>
    <row r="2" spans="1:9" ht="12.75" customHeight="1">
      <c r="F2" s="6" t="s">
        <v>649</v>
      </c>
      <c r="H2" s="6"/>
      <c r="I2" s="6"/>
    </row>
    <row r="3" spans="1:9">
      <c r="B3" s="95"/>
      <c r="F3" s="6" t="s">
        <v>685</v>
      </c>
      <c r="H3" s="80"/>
      <c r="I3" s="19"/>
    </row>
    <row r="4" spans="1:9" s="96" customFormat="1" ht="33.75" customHeight="1">
      <c r="A4" s="749" t="s">
        <v>686</v>
      </c>
      <c r="B4" s="749"/>
      <c r="C4" s="749"/>
      <c r="D4" s="749"/>
      <c r="E4" s="749"/>
      <c r="F4" s="749"/>
      <c r="G4" s="749"/>
      <c r="H4" s="749"/>
      <c r="I4" s="749"/>
    </row>
    <row r="5" spans="1:9" ht="18" customHeight="1">
      <c r="A5" s="750" t="s">
        <v>687</v>
      </c>
      <c r="B5" s="750"/>
      <c r="C5" s="750"/>
      <c r="D5" s="750"/>
      <c r="E5" s="750"/>
      <c r="F5" s="750"/>
      <c r="G5" s="750"/>
      <c r="H5" s="750"/>
      <c r="I5" s="750"/>
    </row>
    <row r="7" spans="1:9" ht="25.5" customHeight="1">
      <c r="A7" s="773" t="s">
        <v>11</v>
      </c>
      <c r="B7" s="751" t="s">
        <v>628</v>
      </c>
      <c r="C7" s="752"/>
      <c r="D7" s="773" t="s">
        <v>14</v>
      </c>
      <c r="E7" s="773"/>
      <c r="F7" s="773"/>
      <c r="G7" s="773" t="s">
        <v>15</v>
      </c>
      <c r="H7" s="773"/>
      <c r="I7" s="773"/>
    </row>
    <row r="8" spans="1:9" ht="82.8">
      <c r="A8" s="773"/>
      <c r="B8" s="774"/>
      <c r="C8" s="775"/>
      <c r="D8" s="22" t="s">
        <v>653</v>
      </c>
      <c r="E8" s="22" t="s">
        <v>688</v>
      </c>
      <c r="F8" s="22" t="s">
        <v>689</v>
      </c>
      <c r="G8" s="22" t="s">
        <v>653</v>
      </c>
      <c r="H8" s="22" t="s">
        <v>688</v>
      </c>
      <c r="I8" s="22" t="s">
        <v>689</v>
      </c>
    </row>
    <row r="9" spans="1:9">
      <c r="A9" s="22">
        <v>1</v>
      </c>
      <c r="B9" s="756">
        <v>2</v>
      </c>
      <c r="C9" s="757"/>
      <c r="D9" s="22">
        <v>3</v>
      </c>
      <c r="E9" s="22">
        <v>4</v>
      </c>
      <c r="F9" s="22">
        <v>5</v>
      </c>
      <c r="G9" s="22">
        <v>6</v>
      </c>
      <c r="H9" s="22">
        <v>7</v>
      </c>
      <c r="I9" s="22">
        <v>8</v>
      </c>
    </row>
    <row r="10" spans="1:9" ht="25.5" customHeight="1">
      <c r="A10" s="21" t="s">
        <v>387</v>
      </c>
      <c r="B10" s="776" t="s">
        <v>170</v>
      </c>
      <c r="C10" s="778"/>
      <c r="D10" s="25"/>
      <c r="E10" s="25"/>
      <c r="F10" s="25"/>
      <c r="G10" s="25"/>
      <c r="H10" s="25"/>
      <c r="I10" s="25"/>
    </row>
    <row r="11" spans="1:9" ht="26.25" customHeight="1">
      <c r="A11" s="21" t="s">
        <v>690</v>
      </c>
      <c r="B11" s="776" t="s">
        <v>191</v>
      </c>
      <c r="C11" s="778"/>
      <c r="D11" s="25">
        <v>0</v>
      </c>
      <c r="E11" s="25">
        <v>0</v>
      </c>
      <c r="F11" s="25"/>
      <c r="G11" s="25">
        <v>0</v>
      </c>
      <c r="H11" s="25">
        <v>0</v>
      </c>
      <c r="I11" s="25"/>
    </row>
    <row r="12" spans="1:9" ht="12.75" customHeight="1">
      <c r="A12" s="21" t="s">
        <v>392</v>
      </c>
      <c r="B12" s="776" t="s">
        <v>187</v>
      </c>
      <c r="C12" s="778"/>
      <c r="D12" s="148">
        <v>1779.4</v>
      </c>
      <c r="E12" s="185">
        <v>18.04</v>
      </c>
      <c r="F12" s="25"/>
      <c r="G12" s="25">
        <v>3227.88</v>
      </c>
      <c r="H12" s="185">
        <v>113.64</v>
      </c>
      <c r="I12" s="25"/>
    </row>
    <row r="13" spans="1:9">
      <c r="A13" s="21" t="s">
        <v>394</v>
      </c>
      <c r="B13" s="776" t="s">
        <v>195</v>
      </c>
      <c r="C13" s="777"/>
      <c r="D13" s="25">
        <v>234498.53</v>
      </c>
      <c r="E13" s="25">
        <v>0</v>
      </c>
      <c r="F13" s="25"/>
      <c r="G13" s="25">
        <v>232215.28</v>
      </c>
      <c r="H13" s="25">
        <v>0</v>
      </c>
      <c r="I13" s="25"/>
    </row>
    <row r="14" spans="1:9">
      <c r="A14" s="22" t="s">
        <v>691</v>
      </c>
      <c r="B14" s="23"/>
      <c r="C14" s="97" t="s">
        <v>692</v>
      </c>
      <c r="D14" s="25"/>
      <c r="E14" s="25"/>
      <c r="F14" s="25"/>
      <c r="G14" s="25"/>
      <c r="H14" s="25"/>
      <c r="I14" s="25"/>
    </row>
    <row r="15" spans="1:9">
      <c r="A15" s="22" t="s">
        <v>693</v>
      </c>
      <c r="B15" s="23"/>
      <c r="C15" s="97" t="s">
        <v>694</v>
      </c>
      <c r="D15" s="25">
        <v>234498.53</v>
      </c>
      <c r="E15" s="25">
        <v>0</v>
      </c>
      <c r="F15" s="25"/>
      <c r="G15" s="25">
        <v>232215.28</v>
      </c>
      <c r="H15" s="25">
        <v>0</v>
      </c>
      <c r="I15" s="25"/>
    </row>
    <row r="16" spans="1:9">
      <c r="A16" s="21" t="s">
        <v>695</v>
      </c>
      <c r="B16" s="23"/>
      <c r="C16" s="97" t="s">
        <v>696</v>
      </c>
      <c r="D16" s="25"/>
      <c r="E16" s="25"/>
      <c r="F16" s="25"/>
      <c r="G16" s="25"/>
      <c r="H16" s="25"/>
      <c r="I16" s="25"/>
    </row>
    <row r="17" spans="1:9">
      <c r="A17" s="21" t="s">
        <v>697</v>
      </c>
      <c r="B17" s="23"/>
      <c r="C17" s="97" t="s">
        <v>698</v>
      </c>
      <c r="D17" s="25"/>
      <c r="E17" s="25"/>
      <c r="F17" s="25"/>
      <c r="G17" s="25"/>
      <c r="H17" s="25"/>
      <c r="I17" s="25"/>
    </row>
    <row r="18" spans="1:9">
      <c r="A18" s="21" t="s">
        <v>396</v>
      </c>
      <c r="B18" s="776" t="s">
        <v>199</v>
      </c>
      <c r="C18" s="778"/>
      <c r="D18" s="148"/>
      <c r="E18" s="25"/>
      <c r="F18" s="25"/>
      <c r="G18" s="148"/>
      <c r="H18" s="25"/>
      <c r="I18" s="25"/>
    </row>
    <row r="19" spans="1:9">
      <c r="A19" s="21" t="s">
        <v>699</v>
      </c>
      <c r="B19" s="23"/>
      <c r="C19" s="97" t="s">
        <v>700</v>
      </c>
      <c r="D19" s="25"/>
      <c r="E19" s="25"/>
      <c r="F19" s="25"/>
      <c r="G19" s="25"/>
      <c r="H19" s="25"/>
      <c r="I19" s="25"/>
    </row>
    <row r="20" spans="1:9">
      <c r="A20" s="21" t="s">
        <v>701</v>
      </c>
      <c r="B20" s="23"/>
      <c r="C20" s="97" t="s">
        <v>702</v>
      </c>
      <c r="D20" s="25"/>
      <c r="E20" s="25"/>
      <c r="F20" s="25"/>
      <c r="G20" s="25"/>
      <c r="H20" s="25"/>
      <c r="I20" s="25"/>
    </row>
    <row r="21" spans="1:9">
      <c r="A21" s="21" t="s">
        <v>703</v>
      </c>
      <c r="B21" s="23"/>
      <c r="C21" s="97" t="s">
        <v>704</v>
      </c>
      <c r="D21" s="25"/>
      <c r="E21" s="25"/>
      <c r="F21" s="25"/>
      <c r="G21" s="25"/>
      <c r="H21" s="25"/>
      <c r="I21" s="25"/>
    </row>
    <row r="22" spans="1:9" ht="25.5" customHeight="1">
      <c r="A22" s="21" t="s">
        <v>398</v>
      </c>
      <c r="B22" s="776" t="s">
        <v>705</v>
      </c>
      <c r="C22" s="778"/>
      <c r="D22" s="25">
        <f>SUM(D11:D13)</f>
        <v>236277.93</v>
      </c>
      <c r="E22" s="185">
        <f>SUM(E11:E13)</f>
        <v>18.04</v>
      </c>
      <c r="F22" s="25"/>
      <c r="G22" s="25">
        <f>SUM(G11:G13)</f>
        <v>235443.16</v>
      </c>
      <c r="H22" s="185">
        <f>SUM(H11:H13)</f>
        <v>113.64</v>
      </c>
      <c r="I22" s="25"/>
    </row>
    <row r="24" spans="1:9">
      <c r="A24" s="779" t="s">
        <v>706</v>
      </c>
      <c r="B24" s="779"/>
      <c r="C24" s="779"/>
      <c r="D24" s="779"/>
      <c r="E24" s="779"/>
      <c r="F24" s="779"/>
      <c r="G24" s="779"/>
      <c r="H24" s="779"/>
      <c r="I24" s="779"/>
    </row>
  </sheetData>
  <mergeCells count="14">
    <mergeCell ref="B13:C13"/>
    <mergeCell ref="B18:C18"/>
    <mergeCell ref="B22:C22"/>
    <mergeCell ref="A24:I24"/>
    <mergeCell ref="B9:C9"/>
    <mergeCell ref="B10:C10"/>
    <mergeCell ref="B12:C12"/>
    <mergeCell ref="B11:C11"/>
    <mergeCell ref="A4:I4"/>
    <mergeCell ref="A5:I5"/>
    <mergeCell ref="A7:A8"/>
    <mergeCell ref="D7:F7"/>
    <mergeCell ref="G7:I7"/>
    <mergeCell ref="B7:C8"/>
  </mergeCells>
  <printOptions horizontalCentered="1"/>
  <pageMargins left="0.55118110236220474" right="0.55118110236220474"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12</vt:i4>
      </vt:variant>
    </vt:vector>
  </HeadingPairs>
  <TitlesOfParts>
    <vt:vector size="29" baseType="lpstr">
      <vt:lpstr>FBA</vt:lpstr>
      <vt:lpstr>VRA</vt:lpstr>
      <vt:lpstr>GTP</vt:lpstr>
      <vt:lpstr>PSA</vt:lpstr>
      <vt:lpstr>Priedas Nr.1</vt:lpstr>
      <vt:lpstr>Priedas Nr.2</vt:lpstr>
      <vt:lpstr>Priedas NR.3</vt:lpstr>
      <vt:lpstr>Priedas Nr.4</vt:lpstr>
      <vt:lpstr>Priedas Nr.5</vt:lpstr>
      <vt:lpstr>Priedas Nr.6</vt:lpstr>
      <vt:lpstr>Priedas Nr.7</vt:lpstr>
      <vt:lpstr>Priedas Nr.8</vt:lpstr>
      <vt:lpstr>Priedas Nr.9</vt:lpstr>
      <vt:lpstr>Priedas Nr.10</vt:lpstr>
      <vt:lpstr>Priedas Nr.11</vt:lpstr>
      <vt:lpstr>Priedas Nr.12</vt:lpstr>
      <vt:lpstr>Priedas Nr.13</vt:lpstr>
      <vt:lpstr>'Priedas Nr.1'!Print_Area</vt:lpstr>
      <vt:lpstr>'Priedas Nr.10'!Print_Area</vt:lpstr>
      <vt:lpstr>'Priedas Nr.2'!Print_Area</vt:lpstr>
      <vt:lpstr>'Priedas NR.3'!Print_Area</vt:lpstr>
      <vt:lpstr>'Priedas Nr.4'!Print_Area</vt:lpstr>
      <vt:lpstr>'Priedas Nr.5'!Print_Area</vt:lpstr>
      <vt:lpstr>'Priedas Nr.6'!Print_Area</vt:lpstr>
      <vt:lpstr>'Priedas Nr.7'!Print_Area</vt:lpstr>
      <vt:lpstr>'Priedas Nr.8'!Print_Area</vt:lpstr>
      <vt:lpstr>'Priedas Nr.1'!Print_Titles</vt:lpstr>
      <vt:lpstr>'Priedas Nr.2'!Print_Titles</vt:lpstr>
      <vt:lpstr>'Priedas Nr.7'!Print_Titles</vt:lpstr>
    </vt:vector>
  </TitlesOfParts>
  <Manager/>
  <Company>LR finansų ministerija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Vaidotas Ražanas</dc:creator>
  <cp:keywords/>
  <dc:description/>
  <cp:lastModifiedBy>Visvaldas Vilkas</cp:lastModifiedBy>
  <cp:revision/>
  <dcterms:created xsi:type="dcterms:W3CDTF">2013-02-01T07:28:35Z</dcterms:created>
  <dcterms:modified xsi:type="dcterms:W3CDTF">2025-09-17T20:04:01Z</dcterms:modified>
  <cp:category/>
  <cp:contentStatus/>
</cp:coreProperties>
</file>