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igoniukasa-my.sharepoint.com/personal/visvaldas_vilkas_vlk_lt/Documents/Dokumentai/VLK/konsolidavimas 2025/TLK FAR BVA/Pusmečio BVA/Į tinklapį/"/>
    </mc:Choice>
  </mc:AlternateContent>
  <xr:revisionPtr revIDLastSave="0" documentId="8_{7281D43C-8E8A-4B9D-B8D0-B54B06E4E8BD}" xr6:coauthVersionLast="47" xr6:coauthVersionMax="47" xr10:uidLastSave="{00000000-0000-0000-0000-000000000000}"/>
  <bookViews>
    <workbookView xWindow="-108" yWindow="-108" windowWidth="23256" windowHeight="13896" activeTab="5" xr2:uid="{00000000-000D-0000-FFFF-FFFF00000000}"/>
  </bookViews>
  <sheets>
    <sheet name="Titulinis" sheetId="7" r:id="rId1"/>
    <sheet name="Turinys" sheetId="6" r:id="rId2"/>
    <sheet name="1-PSDF-P" sheetId="4" r:id="rId3"/>
    <sheet name="Forma 1-PSDF-I" sheetId="2" r:id="rId4"/>
    <sheet name="1-PSDF-I-01" sheetId="3" r:id="rId5"/>
    <sheet name="Forma Nr.2" sheetId="5" r:id="rId6"/>
    <sheet name="Forma BV-2" sheetId="8" r:id="rId7"/>
  </sheets>
  <externalReferences>
    <externalReference r:id="rId8"/>
  </externalReferences>
  <definedNames>
    <definedName name="WORKRANGE">'Forma 1-PSDF-I'!$C$23:$R$46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5" i="5" l="1"/>
  <c r="I40" i="8"/>
  <c r="H40" i="8"/>
  <c r="G40" i="8"/>
  <c r="D40" i="8"/>
  <c r="C40" i="8"/>
  <c r="B39" i="8"/>
  <c r="J32" i="8"/>
  <c r="J26" i="8"/>
  <c r="J40" i="8"/>
  <c r="J42" i="8"/>
  <c r="L364" i="5"/>
  <c r="L363" i="5" s="1"/>
  <c r="K364" i="5"/>
  <c r="K363" i="5" s="1"/>
  <c r="J364" i="5"/>
  <c r="J363" i="5" s="1"/>
  <c r="I364" i="5"/>
  <c r="I363" i="5"/>
  <c r="L361" i="5"/>
  <c r="K361" i="5"/>
  <c r="J361" i="5"/>
  <c r="J360" i="5" s="1"/>
  <c r="I361" i="5"/>
  <c r="I360" i="5" s="1"/>
  <c r="L360" i="5"/>
  <c r="K360" i="5"/>
  <c r="L358" i="5"/>
  <c r="K358" i="5"/>
  <c r="J358" i="5"/>
  <c r="I358" i="5"/>
  <c r="I357" i="5" s="1"/>
  <c r="L357" i="5"/>
  <c r="K357" i="5"/>
  <c r="J357" i="5"/>
  <c r="L354" i="5"/>
  <c r="L353" i="5" s="1"/>
  <c r="K354" i="5"/>
  <c r="K353" i="5" s="1"/>
  <c r="J354" i="5"/>
  <c r="I354" i="5"/>
  <c r="I353" i="5" s="1"/>
  <c r="J353" i="5"/>
  <c r="L350" i="5"/>
  <c r="L349" i="5" s="1"/>
  <c r="K350" i="5"/>
  <c r="J350" i="5"/>
  <c r="J349" i="5"/>
  <c r="I350" i="5"/>
  <c r="I349" i="5"/>
  <c r="K349" i="5"/>
  <c r="L346" i="5"/>
  <c r="K346" i="5"/>
  <c r="K345" i="5" s="1"/>
  <c r="J346" i="5"/>
  <c r="J345" i="5" s="1"/>
  <c r="I346" i="5"/>
  <c r="I345" i="5"/>
  <c r="L345" i="5"/>
  <c r="L342" i="5"/>
  <c r="K342" i="5"/>
  <c r="J342" i="5"/>
  <c r="I342" i="5"/>
  <c r="L339" i="5"/>
  <c r="K339" i="5"/>
  <c r="J339" i="5"/>
  <c r="I339" i="5"/>
  <c r="P337" i="5"/>
  <c r="O337" i="5"/>
  <c r="N337" i="5"/>
  <c r="M337" i="5"/>
  <c r="L337" i="5"/>
  <c r="L336" i="5" s="1"/>
  <c r="L335" i="5" s="1"/>
  <c r="K337" i="5"/>
  <c r="K336" i="5" s="1"/>
  <c r="J337" i="5"/>
  <c r="J336" i="5" s="1"/>
  <c r="I337" i="5"/>
  <c r="I336" i="5" s="1"/>
  <c r="L332" i="5"/>
  <c r="L331" i="5" s="1"/>
  <c r="K332" i="5"/>
  <c r="J332" i="5"/>
  <c r="J331" i="5"/>
  <c r="I332" i="5"/>
  <c r="I331" i="5"/>
  <c r="K331" i="5"/>
  <c r="L329" i="5"/>
  <c r="K329" i="5"/>
  <c r="J329" i="5"/>
  <c r="J328" i="5"/>
  <c r="I329" i="5"/>
  <c r="I328" i="5"/>
  <c r="L328" i="5"/>
  <c r="K328" i="5"/>
  <c r="L326" i="5"/>
  <c r="L325" i="5" s="1"/>
  <c r="K326" i="5"/>
  <c r="K325" i="5" s="1"/>
  <c r="J326" i="5"/>
  <c r="J325" i="5"/>
  <c r="I326" i="5"/>
  <c r="I325" i="5" s="1"/>
  <c r="L322" i="5"/>
  <c r="L321" i="5" s="1"/>
  <c r="K322" i="5"/>
  <c r="J322" i="5"/>
  <c r="J321" i="5"/>
  <c r="I322" i="5"/>
  <c r="I321" i="5"/>
  <c r="K321" i="5"/>
  <c r="L318" i="5"/>
  <c r="L317" i="5" s="1"/>
  <c r="K318" i="5"/>
  <c r="J318" i="5"/>
  <c r="I318" i="5"/>
  <c r="I317" i="5" s="1"/>
  <c r="K317" i="5"/>
  <c r="J317" i="5"/>
  <c r="L314" i="5"/>
  <c r="L313" i="5" s="1"/>
  <c r="K314" i="5"/>
  <c r="K313" i="5" s="1"/>
  <c r="J314" i="5"/>
  <c r="I314" i="5"/>
  <c r="I313" i="5"/>
  <c r="J313" i="5"/>
  <c r="L310" i="5"/>
  <c r="K310" i="5"/>
  <c r="J310" i="5"/>
  <c r="J304" i="5" s="1"/>
  <c r="J303" i="5" s="1"/>
  <c r="I310" i="5"/>
  <c r="I304" i="5" s="1"/>
  <c r="L307" i="5"/>
  <c r="K307" i="5"/>
  <c r="K304" i="5" s="1"/>
  <c r="K303" i="5" s="1"/>
  <c r="J307" i="5"/>
  <c r="I307" i="5"/>
  <c r="L305" i="5"/>
  <c r="L304" i="5" s="1"/>
  <c r="K305" i="5"/>
  <c r="J305" i="5"/>
  <c r="I305" i="5"/>
  <c r="L299" i="5"/>
  <c r="L298" i="5" s="1"/>
  <c r="K299" i="5"/>
  <c r="K298" i="5" s="1"/>
  <c r="J299" i="5"/>
  <c r="J298" i="5"/>
  <c r="I299" i="5"/>
  <c r="I298" i="5" s="1"/>
  <c r="L296" i="5"/>
  <c r="K296" i="5"/>
  <c r="K295" i="5" s="1"/>
  <c r="J296" i="5"/>
  <c r="J295" i="5" s="1"/>
  <c r="I296" i="5"/>
  <c r="I295" i="5" s="1"/>
  <c r="L295" i="5"/>
  <c r="L293" i="5"/>
  <c r="K293" i="5"/>
  <c r="K292" i="5" s="1"/>
  <c r="J293" i="5"/>
  <c r="J292" i="5"/>
  <c r="I293" i="5"/>
  <c r="I292" i="5"/>
  <c r="L292" i="5"/>
  <c r="L289" i="5"/>
  <c r="L288" i="5" s="1"/>
  <c r="K289" i="5"/>
  <c r="K288" i="5" s="1"/>
  <c r="J289" i="5"/>
  <c r="J288" i="5"/>
  <c r="I289" i="5"/>
  <c r="I288" i="5" s="1"/>
  <c r="L285" i="5"/>
  <c r="L284" i="5" s="1"/>
  <c r="K285" i="5"/>
  <c r="K284" i="5" s="1"/>
  <c r="J285" i="5"/>
  <c r="J284" i="5"/>
  <c r="I285" i="5"/>
  <c r="I284" i="5"/>
  <c r="L281" i="5"/>
  <c r="K281" i="5"/>
  <c r="J281" i="5"/>
  <c r="J280" i="5"/>
  <c r="I281" i="5"/>
  <c r="I280" i="5"/>
  <c r="L280" i="5"/>
  <c r="K280" i="5"/>
  <c r="L277" i="5"/>
  <c r="K277" i="5"/>
  <c r="J277" i="5"/>
  <c r="I277" i="5"/>
  <c r="L274" i="5"/>
  <c r="K274" i="5"/>
  <c r="J274" i="5"/>
  <c r="I274" i="5"/>
  <c r="L272" i="5"/>
  <c r="L271" i="5" s="1"/>
  <c r="K272" i="5"/>
  <c r="K271" i="5" s="1"/>
  <c r="J272" i="5"/>
  <c r="J271" i="5"/>
  <c r="I272" i="5"/>
  <c r="I271" i="5"/>
  <c r="L267" i="5"/>
  <c r="K267" i="5"/>
  <c r="J267" i="5"/>
  <c r="J266" i="5"/>
  <c r="I267" i="5"/>
  <c r="I266" i="5"/>
  <c r="L266" i="5"/>
  <c r="K266" i="5"/>
  <c r="L264" i="5"/>
  <c r="K264" i="5"/>
  <c r="K263" i="5" s="1"/>
  <c r="J264" i="5"/>
  <c r="J263" i="5" s="1"/>
  <c r="I264" i="5"/>
  <c r="I263" i="5" s="1"/>
  <c r="L263" i="5"/>
  <c r="L261" i="5"/>
  <c r="L260" i="5" s="1"/>
  <c r="K261" i="5"/>
  <c r="J261" i="5"/>
  <c r="J260" i="5" s="1"/>
  <c r="I261" i="5"/>
  <c r="I260" i="5" s="1"/>
  <c r="K260" i="5"/>
  <c r="L257" i="5"/>
  <c r="L256" i="5" s="1"/>
  <c r="K257" i="5"/>
  <c r="J257" i="5"/>
  <c r="I257" i="5"/>
  <c r="I256" i="5"/>
  <c r="K256" i="5"/>
  <c r="J256" i="5"/>
  <c r="L253" i="5"/>
  <c r="L252" i="5" s="1"/>
  <c r="K253" i="5"/>
  <c r="K252" i="5" s="1"/>
  <c r="J253" i="5"/>
  <c r="I253" i="5"/>
  <c r="I252" i="5"/>
  <c r="J252" i="5"/>
  <c r="L249" i="5"/>
  <c r="L248" i="5" s="1"/>
  <c r="K249" i="5"/>
  <c r="J249" i="5"/>
  <c r="J248" i="5" s="1"/>
  <c r="I249" i="5"/>
  <c r="I248" i="5" s="1"/>
  <c r="K248" i="5"/>
  <c r="L245" i="5"/>
  <c r="K245" i="5"/>
  <c r="J245" i="5"/>
  <c r="I245" i="5"/>
  <c r="L242" i="5"/>
  <c r="K242" i="5"/>
  <c r="J242" i="5"/>
  <c r="I242" i="5"/>
  <c r="L240" i="5"/>
  <c r="L239" i="5" s="1"/>
  <c r="K240" i="5"/>
  <c r="K239" i="5" s="1"/>
  <c r="J240" i="5"/>
  <c r="J239" i="5"/>
  <c r="I240" i="5"/>
  <c r="I239" i="5" s="1"/>
  <c r="L233" i="5"/>
  <c r="K233" i="5"/>
  <c r="K232" i="5" s="1"/>
  <c r="K231" i="5" s="1"/>
  <c r="J233" i="5"/>
  <c r="J232" i="5"/>
  <c r="J231" i="5" s="1"/>
  <c r="I233" i="5"/>
  <c r="I232" i="5" s="1"/>
  <c r="I231" i="5" s="1"/>
  <c r="L232" i="5"/>
  <c r="L231" i="5" s="1"/>
  <c r="L229" i="5"/>
  <c r="K229" i="5"/>
  <c r="K228" i="5" s="1"/>
  <c r="K227" i="5" s="1"/>
  <c r="J229" i="5"/>
  <c r="J228" i="5"/>
  <c r="J227" i="5" s="1"/>
  <c r="I229" i="5"/>
  <c r="I228" i="5" s="1"/>
  <c r="I227" i="5" s="1"/>
  <c r="L228" i="5"/>
  <c r="L227" i="5" s="1"/>
  <c r="P220" i="5"/>
  <c r="O220" i="5"/>
  <c r="N220" i="5"/>
  <c r="M220" i="5"/>
  <c r="L220" i="5"/>
  <c r="L219" i="5" s="1"/>
  <c r="K220" i="5"/>
  <c r="K219" i="5" s="1"/>
  <c r="K215" i="5" s="1"/>
  <c r="J220" i="5"/>
  <c r="J219" i="5"/>
  <c r="I220" i="5"/>
  <c r="I219" i="5" s="1"/>
  <c r="I215" i="5" s="1"/>
  <c r="L217" i="5"/>
  <c r="L216" i="5" s="1"/>
  <c r="L215" i="5" s="1"/>
  <c r="K217" i="5"/>
  <c r="J217" i="5"/>
  <c r="J216" i="5"/>
  <c r="J215" i="5" s="1"/>
  <c r="I217" i="5"/>
  <c r="I216" i="5"/>
  <c r="K216" i="5"/>
  <c r="L210" i="5"/>
  <c r="K210" i="5"/>
  <c r="J210" i="5"/>
  <c r="J209" i="5"/>
  <c r="J208" i="5"/>
  <c r="I210" i="5"/>
  <c r="I209" i="5"/>
  <c r="I208" i="5" s="1"/>
  <c r="L209" i="5"/>
  <c r="L208" i="5" s="1"/>
  <c r="K209" i="5"/>
  <c r="K208" i="5"/>
  <c r="L206" i="5"/>
  <c r="K206" i="5"/>
  <c r="J206" i="5"/>
  <c r="I206" i="5"/>
  <c r="I205" i="5"/>
  <c r="L205" i="5"/>
  <c r="K205" i="5"/>
  <c r="J205" i="5"/>
  <c r="L201" i="5"/>
  <c r="L200" i="5" s="1"/>
  <c r="K201" i="5"/>
  <c r="J201" i="5"/>
  <c r="J200" i="5"/>
  <c r="I201" i="5"/>
  <c r="I200" i="5"/>
  <c r="K200" i="5"/>
  <c r="L195" i="5"/>
  <c r="L194" i="5" s="1"/>
  <c r="K195" i="5"/>
  <c r="K194" i="5" s="1"/>
  <c r="K185" i="5" s="1"/>
  <c r="J195" i="5"/>
  <c r="J194" i="5" s="1"/>
  <c r="I195" i="5"/>
  <c r="I194" i="5" s="1"/>
  <c r="L190" i="5"/>
  <c r="K190" i="5"/>
  <c r="J190" i="5"/>
  <c r="J189" i="5"/>
  <c r="I190" i="5"/>
  <c r="I189" i="5"/>
  <c r="L189" i="5"/>
  <c r="K189" i="5"/>
  <c r="L187" i="5"/>
  <c r="L186" i="5" s="1"/>
  <c r="K187" i="5"/>
  <c r="J187" i="5"/>
  <c r="J186" i="5"/>
  <c r="J185" i="5" s="1"/>
  <c r="I187" i="5"/>
  <c r="I186" i="5" s="1"/>
  <c r="I185" i="5" s="1"/>
  <c r="I184" i="5" s="1"/>
  <c r="K186" i="5"/>
  <c r="L179" i="5"/>
  <c r="K179" i="5"/>
  <c r="K178" i="5"/>
  <c r="K172" i="5" s="1"/>
  <c r="J179" i="5"/>
  <c r="J178" i="5"/>
  <c r="I179" i="5"/>
  <c r="I178" i="5"/>
  <c r="L178" i="5"/>
  <c r="L174" i="5"/>
  <c r="K174" i="5"/>
  <c r="J174" i="5"/>
  <c r="J173" i="5"/>
  <c r="I174" i="5"/>
  <c r="I173" i="5"/>
  <c r="L173" i="5"/>
  <c r="L172" i="5" s="1"/>
  <c r="K173" i="5"/>
  <c r="L170" i="5"/>
  <c r="L169" i="5" s="1"/>
  <c r="L168" i="5" s="1"/>
  <c r="K170" i="5"/>
  <c r="K169" i="5" s="1"/>
  <c r="K168" i="5" s="1"/>
  <c r="J170" i="5"/>
  <c r="J169" i="5" s="1"/>
  <c r="J168" i="5" s="1"/>
  <c r="J167" i="5" s="1"/>
  <c r="I170" i="5"/>
  <c r="I169" i="5" s="1"/>
  <c r="I168" i="5" s="1"/>
  <c r="I167" i="5" s="1"/>
  <c r="L165" i="5"/>
  <c r="L164" i="5" s="1"/>
  <c r="K165" i="5"/>
  <c r="J165" i="5"/>
  <c r="J164" i="5"/>
  <c r="J158" i="5" s="1"/>
  <c r="J157" i="5" s="1"/>
  <c r="I165" i="5"/>
  <c r="I164" i="5" s="1"/>
  <c r="K164" i="5"/>
  <c r="L160" i="5"/>
  <c r="L159" i="5" s="1"/>
  <c r="L158" i="5" s="1"/>
  <c r="L157" i="5" s="1"/>
  <c r="K160" i="5"/>
  <c r="K159" i="5"/>
  <c r="K158" i="5" s="1"/>
  <c r="K157" i="5" s="1"/>
  <c r="J160" i="5"/>
  <c r="J159" i="5"/>
  <c r="I160" i="5"/>
  <c r="I159" i="5" s="1"/>
  <c r="L154" i="5"/>
  <c r="L153" i="5"/>
  <c r="L152" i="5"/>
  <c r="K154" i="5"/>
  <c r="K153" i="5" s="1"/>
  <c r="K152" i="5" s="1"/>
  <c r="J154" i="5"/>
  <c r="J153" i="5" s="1"/>
  <c r="J152" i="5" s="1"/>
  <c r="I154" i="5"/>
  <c r="I153" i="5"/>
  <c r="I152" i="5"/>
  <c r="L150" i="5"/>
  <c r="K150" i="5"/>
  <c r="J150" i="5"/>
  <c r="J149" i="5"/>
  <c r="I150" i="5"/>
  <c r="I149" i="5" s="1"/>
  <c r="L149" i="5"/>
  <c r="K149" i="5"/>
  <c r="L146" i="5"/>
  <c r="K146" i="5"/>
  <c r="K145" i="5" s="1"/>
  <c r="K144" i="5" s="1"/>
  <c r="J146" i="5"/>
  <c r="J145" i="5" s="1"/>
  <c r="J144" i="5" s="1"/>
  <c r="I146" i="5"/>
  <c r="I145" i="5"/>
  <c r="I144" i="5"/>
  <c r="L145" i="5"/>
  <c r="L144" i="5" s="1"/>
  <c r="K141" i="5"/>
  <c r="K140" i="5"/>
  <c r="K139" i="5" s="1"/>
  <c r="L141" i="5"/>
  <c r="L140" i="5"/>
  <c r="L139" i="5" s="1"/>
  <c r="L138" i="5" s="1"/>
  <c r="J141" i="5"/>
  <c r="J140" i="5"/>
  <c r="J139" i="5"/>
  <c r="I141" i="5"/>
  <c r="I140" i="5"/>
  <c r="I139" i="5" s="1"/>
  <c r="I138" i="5" s="1"/>
  <c r="L136" i="5"/>
  <c r="L135" i="5" s="1"/>
  <c r="L134" i="5" s="1"/>
  <c r="K136" i="5"/>
  <c r="K135" i="5" s="1"/>
  <c r="K134" i="5" s="1"/>
  <c r="J136" i="5"/>
  <c r="I136" i="5"/>
  <c r="I135" i="5" s="1"/>
  <c r="I134" i="5" s="1"/>
  <c r="J135" i="5"/>
  <c r="J134" i="5"/>
  <c r="L132" i="5"/>
  <c r="K132" i="5"/>
  <c r="K131" i="5" s="1"/>
  <c r="K130" i="5" s="1"/>
  <c r="J132" i="5"/>
  <c r="J131" i="5" s="1"/>
  <c r="J130" i="5" s="1"/>
  <c r="I132" i="5"/>
  <c r="I131" i="5"/>
  <c r="I130" i="5" s="1"/>
  <c r="L131" i="5"/>
  <c r="L130" i="5" s="1"/>
  <c r="L128" i="5"/>
  <c r="L127" i="5" s="1"/>
  <c r="L126" i="5" s="1"/>
  <c r="K128" i="5"/>
  <c r="K127" i="5" s="1"/>
  <c r="K126" i="5" s="1"/>
  <c r="J128" i="5"/>
  <c r="I128" i="5"/>
  <c r="J127" i="5"/>
  <c r="J126" i="5"/>
  <c r="I127" i="5"/>
  <c r="I126" i="5"/>
  <c r="L124" i="5"/>
  <c r="L123" i="5" s="1"/>
  <c r="L122" i="5" s="1"/>
  <c r="K124" i="5"/>
  <c r="K123" i="5" s="1"/>
  <c r="K122" i="5" s="1"/>
  <c r="J124" i="5"/>
  <c r="I124" i="5"/>
  <c r="J123" i="5"/>
  <c r="J122" i="5"/>
  <c r="I123" i="5"/>
  <c r="I122" i="5"/>
  <c r="L120" i="5"/>
  <c r="K120" i="5"/>
  <c r="K119" i="5" s="1"/>
  <c r="K118" i="5" s="1"/>
  <c r="J120" i="5"/>
  <c r="J119" i="5" s="1"/>
  <c r="J118" i="5" s="1"/>
  <c r="I120" i="5"/>
  <c r="I119" i="5"/>
  <c r="I118" i="5" s="1"/>
  <c r="L119" i="5"/>
  <c r="L118" i="5" s="1"/>
  <c r="L115" i="5"/>
  <c r="K115" i="5"/>
  <c r="K114" i="5" s="1"/>
  <c r="K113" i="5" s="1"/>
  <c r="K112" i="5" s="1"/>
  <c r="J115" i="5"/>
  <c r="J114" i="5" s="1"/>
  <c r="J113" i="5" s="1"/>
  <c r="J112" i="5" s="1"/>
  <c r="I115" i="5"/>
  <c r="I114" i="5"/>
  <c r="I113" i="5" s="1"/>
  <c r="L114" i="5"/>
  <c r="L113" i="5" s="1"/>
  <c r="L109" i="5"/>
  <c r="L108" i="5" s="1"/>
  <c r="K109" i="5"/>
  <c r="K108" i="5" s="1"/>
  <c r="J109" i="5"/>
  <c r="J108" i="5" s="1"/>
  <c r="I109" i="5"/>
  <c r="I108" i="5"/>
  <c r="L105" i="5"/>
  <c r="L104" i="5" s="1"/>
  <c r="L103" i="5" s="1"/>
  <c r="K105" i="5"/>
  <c r="K104" i="5"/>
  <c r="K103" i="5" s="1"/>
  <c r="J105" i="5"/>
  <c r="J104" i="5"/>
  <c r="J103" i="5" s="1"/>
  <c r="I105" i="5"/>
  <c r="I104" i="5" s="1"/>
  <c r="I103" i="5" s="1"/>
  <c r="I92" i="5" s="1"/>
  <c r="L100" i="5"/>
  <c r="L99" i="5" s="1"/>
  <c r="L98" i="5" s="1"/>
  <c r="K100" i="5"/>
  <c r="J100" i="5"/>
  <c r="J99" i="5" s="1"/>
  <c r="J98" i="5" s="1"/>
  <c r="I100" i="5"/>
  <c r="K99" i="5"/>
  <c r="K98" i="5" s="1"/>
  <c r="I99" i="5"/>
  <c r="I98" i="5"/>
  <c r="L95" i="5"/>
  <c r="L94" i="5" s="1"/>
  <c r="L93" i="5" s="1"/>
  <c r="L92" i="5" s="1"/>
  <c r="K95" i="5"/>
  <c r="K94" i="5"/>
  <c r="K93" i="5" s="1"/>
  <c r="K92" i="5" s="1"/>
  <c r="J95" i="5"/>
  <c r="J94" i="5"/>
  <c r="J93" i="5" s="1"/>
  <c r="J92" i="5" s="1"/>
  <c r="I95" i="5"/>
  <c r="I94" i="5"/>
  <c r="I93" i="5"/>
  <c r="L88" i="5"/>
  <c r="L87" i="5" s="1"/>
  <c r="L86" i="5" s="1"/>
  <c r="L85" i="5" s="1"/>
  <c r="K88" i="5"/>
  <c r="J88" i="5"/>
  <c r="J87" i="5" s="1"/>
  <c r="J86" i="5" s="1"/>
  <c r="J85" i="5" s="1"/>
  <c r="I88" i="5"/>
  <c r="I87" i="5" s="1"/>
  <c r="I86" i="5" s="1"/>
  <c r="I85" i="5" s="1"/>
  <c r="K87" i="5"/>
  <c r="K86" i="5"/>
  <c r="K85" i="5" s="1"/>
  <c r="L83" i="5"/>
  <c r="L82" i="5"/>
  <c r="L81" i="5" s="1"/>
  <c r="K83" i="5"/>
  <c r="K82" i="5" s="1"/>
  <c r="K81" i="5" s="1"/>
  <c r="J83" i="5"/>
  <c r="J82" i="5"/>
  <c r="J81" i="5"/>
  <c r="I83" i="5"/>
  <c r="I82" i="5"/>
  <c r="I81" i="5" s="1"/>
  <c r="L77" i="5"/>
  <c r="K77" i="5"/>
  <c r="K76" i="5" s="1"/>
  <c r="J77" i="5"/>
  <c r="J76" i="5" s="1"/>
  <c r="I77" i="5"/>
  <c r="I76" i="5"/>
  <c r="L76" i="5"/>
  <c r="L72" i="5"/>
  <c r="L71" i="5" s="1"/>
  <c r="K72" i="5"/>
  <c r="K71" i="5"/>
  <c r="J72" i="5"/>
  <c r="J71" i="5"/>
  <c r="I72" i="5"/>
  <c r="I71" i="5" s="1"/>
  <c r="L67" i="5"/>
  <c r="L66" i="5" s="1"/>
  <c r="L65" i="5" s="1"/>
  <c r="L64" i="5" s="1"/>
  <c r="K67" i="5"/>
  <c r="K66" i="5"/>
  <c r="K65" i="5" s="1"/>
  <c r="K64" i="5" s="1"/>
  <c r="J67" i="5"/>
  <c r="J66" i="5" s="1"/>
  <c r="J65" i="5" s="1"/>
  <c r="J64" i="5" s="1"/>
  <c r="I67" i="5"/>
  <c r="I66" i="5" s="1"/>
  <c r="I65" i="5" s="1"/>
  <c r="I64" i="5" s="1"/>
  <c r="K63" i="5"/>
  <c r="K53" i="5"/>
  <c r="K51" i="5"/>
  <c r="K47" i="5" s="1"/>
  <c r="K46" i="5" s="1"/>
  <c r="K45" i="5" s="1"/>
  <c r="K44" i="5" s="1"/>
  <c r="L47" i="5"/>
  <c r="L46" i="5" s="1"/>
  <c r="L45" i="5" s="1"/>
  <c r="L44" i="5" s="1"/>
  <c r="J47" i="5"/>
  <c r="J46" i="5"/>
  <c r="J45" i="5" s="1"/>
  <c r="J44" i="5" s="1"/>
  <c r="I47" i="5"/>
  <c r="I46" i="5"/>
  <c r="I45" i="5"/>
  <c r="I44" i="5" s="1"/>
  <c r="L42" i="5"/>
  <c r="K42" i="5"/>
  <c r="J42" i="5"/>
  <c r="I42" i="5"/>
  <c r="I41" i="5" s="1"/>
  <c r="I40" i="5" s="1"/>
  <c r="L41" i="5"/>
  <c r="K41" i="5"/>
  <c r="K40" i="5" s="1"/>
  <c r="J41" i="5"/>
  <c r="J40" i="5"/>
  <c r="L40" i="5"/>
  <c r="L38" i="5"/>
  <c r="K38" i="5"/>
  <c r="J38" i="5"/>
  <c r="I38" i="5"/>
  <c r="L36" i="5"/>
  <c r="L35" i="5" s="1"/>
  <c r="L34" i="5" s="1"/>
  <c r="L33" i="5" s="1"/>
  <c r="K36" i="5"/>
  <c r="K35" i="5" s="1"/>
  <c r="K34" i="5" s="1"/>
  <c r="K33" i="5" s="1"/>
  <c r="J36" i="5"/>
  <c r="J35" i="5" s="1"/>
  <c r="J34" i="5" s="1"/>
  <c r="J33" i="5" s="1"/>
  <c r="I36" i="5"/>
  <c r="I35" i="5" s="1"/>
  <c r="I34" i="5" s="1"/>
  <c r="I33" i="5" s="1"/>
  <c r="I172" i="5"/>
  <c r="J172" i="5"/>
  <c r="I25" i="4"/>
  <c r="I22" i="4"/>
  <c r="I29" i="4" s="1"/>
  <c r="H25" i="4"/>
  <c r="G25" i="4"/>
  <c r="G22" i="4"/>
  <c r="G29" i="4"/>
  <c r="F25" i="4"/>
  <c r="F22" i="4"/>
  <c r="F29" i="4" s="1"/>
  <c r="D25" i="4"/>
  <c r="D22" i="4" s="1"/>
  <c r="D29" i="4" s="1"/>
  <c r="C25" i="4"/>
  <c r="C22" i="4" s="1"/>
  <c r="C29" i="4" s="1"/>
  <c r="H22" i="4"/>
  <c r="H29" i="4" s="1"/>
  <c r="E22" i="4"/>
  <c r="E29" i="4" s="1"/>
  <c r="D31" i="3"/>
  <c r="I31" i="3" s="1"/>
  <c r="D28" i="3"/>
  <c r="I28" i="3" s="1"/>
  <c r="D27" i="3"/>
  <c r="J27" i="3"/>
  <c r="D26" i="3"/>
  <c r="I26" i="3" s="1"/>
  <c r="D25" i="3"/>
  <c r="I25" i="3" s="1"/>
  <c r="D24" i="3"/>
  <c r="I24" i="3" s="1"/>
  <c r="J24" i="3"/>
  <c r="D23" i="3"/>
  <c r="D20" i="3" s="1"/>
  <c r="D22" i="3"/>
  <c r="I22" i="3" s="1"/>
  <c r="D21" i="3"/>
  <c r="J21" i="3"/>
  <c r="H20" i="3"/>
  <c r="H19" i="3" s="1"/>
  <c r="E20" i="3"/>
  <c r="E19" i="3" s="1"/>
  <c r="G19" i="3"/>
  <c r="F19" i="3"/>
  <c r="F29" i="2"/>
  <c r="F25" i="2" s="1"/>
  <c r="F22" i="2" s="1"/>
  <c r="F28" i="2"/>
  <c r="F27" i="2"/>
  <c r="F26" i="2"/>
  <c r="I21" i="3"/>
  <c r="J25" i="3"/>
  <c r="I27" i="3"/>
  <c r="L41" i="2"/>
  <c r="L40" i="2"/>
  <c r="E41" i="2"/>
  <c r="E40" i="2"/>
  <c r="L39" i="2"/>
  <c r="P39" i="2" s="1"/>
  <c r="I39" i="2"/>
  <c r="S39" i="2" s="1"/>
  <c r="E39" i="2"/>
  <c r="E23" i="2"/>
  <c r="L23" i="2"/>
  <c r="S23" i="2"/>
  <c r="E24" i="2"/>
  <c r="L24" i="2"/>
  <c r="P24" i="2" s="1"/>
  <c r="E26" i="2"/>
  <c r="L26" i="2"/>
  <c r="P26" i="2"/>
  <c r="E27" i="2"/>
  <c r="L27" i="2"/>
  <c r="S27" i="2"/>
  <c r="E28" i="2"/>
  <c r="L28" i="2"/>
  <c r="P28" i="2" s="1"/>
  <c r="S28" i="2"/>
  <c r="L29" i="2"/>
  <c r="P29" i="2"/>
  <c r="E30" i="2"/>
  <c r="L30" i="2"/>
  <c r="P30" i="2"/>
  <c r="E31" i="2"/>
  <c r="L31" i="2"/>
  <c r="S31" i="2" s="1"/>
  <c r="C32" i="2"/>
  <c r="C25" i="2" s="1"/>
  <c r="C22" i="2" s="1"/>
  <c r="D32" i="2"/>
  <c r="D25" i="2" s="1"/>
  <c r="F32" i="2"/>
  <c r="G32" i="2"/>
  <c r="H32" i="2"/>
  <c r="I32" i="2"/>
  <c r="J32" i="2"/>
  <c r="K32" i="2"/>
  <c r="K25" i="2" s="1"/>
  <c r="K22" i="2" s="1"/>
  <c r="M32" i="2"/>
  <c r="M25" i="2" s="1"/>
  <c r="M22" i="2" s="1"/>
  <c r="N32" i="2"/>
  <c r="O32" i="2"/>
  <c r="O25" i="2" s="1"/>
  <c r="O22" i="2" s="1"/>
  <c r="Q32" i="2"/>
  <c r="R32" i="2"/>
  <c r="E33" i="2"/>
  <c r="L33" i="2"/>
  <c r="P33" i="2" s="1"/>
  <c r="P32" i="2" s="1"/>
  <c r="E34" i="2"/>
  <c r="L34" i="2"/>
  <c r="P34" i="2"/>
  <c r="E35" i="2"/>
  <c r="M35" i="2"/>
  <c r="P35" i="2"/>
  <c r="C36" i="2"/>
  <c r="D36" i="2"/>
  <c r="F36" i="2"/>
  <c r="E36" i="2" s="1"/>
  <c r="G36" i="2"/>
  <c r="H36" i="2"/>
  <c r="I36" i="2"/>
  <c r="J36" i="2"/>
  <c r="K36" i="2"/>
  <c r="M36" i="2"/>
  <c r="N36" i="2"/>
  <c r="N25" i="2" s="1"/>
  <c r="N22" i="2" s="1"/>
  <c r="O36" i="2"/>
  <c r="Q36" i="2"/>
  <c r="R36" i="2"/>
  <c r="E37" i="2"/>
  <c r="L37" i="2"/>
  <c r="P37" i="2" s="1"/>
  <c r="P36" i="2" s="1"/>
  <c r="S37" i="2"/>
  <c r="E38" i="2"/>
  <c r="L38" i="2"/>
  <c r="S38" i="2"/>
  <c r="C42" i="2"/>
  <c r="D42" i="2"/>
  <c r="S42" i="2" s="1"/>
  <c r="F42" i="2"/>
  <c r="G42" i="2"/>
  <c r="H42" i="2"/>
  <c r="I42" i="2"/>
  <c r="J42" i="2"/>
  <c r="J22" i="2" s="1"/>
  <c r="K42" i="2"/>
  <c r="M42" i="2"/>
  <c r="N42" i="2"/>
  <c r="O42" i="2"/>
  <c r="Q42" i="2"/>
  <c r="Q22" i="2" s="1"/>
  <c r="R42" i="2"/>
  <c r="E43" i="2"/>
  <c r="E42" i="2" s="1"/>
  <c r="L43" i="2"/>
  <c r="P43" i="2"/>
  <c r="E44" i="2"/>
  <c r="L44" i="2"/>
  <c r="L42" i="2" s="1"/>
  <c r="S44" i="2"/>
  <c r="E45" i="2"/>
  <c r="L45" i="2"/>
  <c r="S45" i="2" s="1"/>
  <c r="E46" i="2"/>
  <c r="L46" i="2"/>
  <c r="P46" i="2"/>
  <c r="S46" i="2"/>
  <c r="S35" i="2"/>
  <c r="R25" i="2"/>
  <c r="R22" i="2" s="1"/>
  <c r="H25" i="2"/>
  <c r="H22" i="2" s="1"/>
  <c r="S29" i="2"/>
  <c r="Q25" i="2"/>
  <c r="G25" i="2"/>
  <c r="G22" i="2" s="1"/>
  <c r="S24" i="2"/>
  <c r="S34" i="2"/>
  <c r="P44" i="2"/>
  <c r="P42" i="2" s="1"/>
  <c r="L32" i="2"/>
  <c r="P23" i="2"/>
  <c r="J25" i="2"/>
  <c r="P38" i="2"/>
  <c r="S33" i="2"/>
  <c r="P45" i="2"/>
  <c r="I25" i="2"/>
  <c r="P27" i="2"/>
  <c r="S26" i="2"/>
  <c r="S30" i="2"/>
  <c r="S43" i="2"/>
  <c r="E32" i="2"/>
  <c r="S32" i="2"/>
  <c r="D22" i="2" l="1"/>
  <c r="J138" i="5"/>
  <c r="I238" i="5"/>
  <c r="E25" i="2"/>
  <c r="E22" i="2" s="1"/>
  <c r="J184" i="5"/>
  <c r="K238" i="5"/>
  <c r="K237" i="5" s="1"/>
  <c r="J238" i="5"/>
  <c r="J270" i="5"/>
  <c r="J19" i="3"/>
  <c r="I19" i="3"/>
  <c r="L238" i="5"/>
  <c r="L237" i="5" s="1"/>
  <c r="K138" i="5"/>
  <c r="K32" i="5" s="1"/>
  <c r="I158" i="5"/>
  <c r="I157" i="5" s="1"/>
  <c r="K184" i="5"/>
  <c r="K270" i="5"/>
  <c r="I270" i="5"/>
  <c r="L112" i="5"/>
  <c r="L185" i="5"/>
  <c r="L184" i="5" s="1"/>
  <c r="L270" i="5"/>
  <c r="L303" i="5"/>
  <c r="L302" i="5" s="1"/>
  <c r="I335" i="5"/>
  <c r="I112" i="5"/>
  <c r="K167" i="5"/>
  <c r="J335" i="5"/>
  <c r="J302" i="5" s="1"/>
  <c r="L32" i="5"/>
  <c r="I303" i="5"/>
  <c r="I302" i="5" s="1"/>
  <c r="I32" i="5"/>
  <c r="I20" i="3"/>
  <c r="D19" i="3"/>
  <c r="J20" i="3"/>
  <c r="J32" i="5"/>
  <c r="L167" i="5"/>
  <c r="K335" i="5"/>
  <c r="K302" i="5" s="1"/>
  <c r="I22" i="2"/>
  <c r="L36" i="2"/>
  <c r="S36" i="2" s="1"/>
  <c r="I23" i="3"/>
  <c r="J23" i="3"/>
  <c r="J31" i="3"/>
  <c r="P31" i="2"/>
  <c r="P25" i="2" s="1"/>
  <c r="P22" i="2" s="1"/>
  <c r="E29" i="2"/>
  <c r="J26" i="3"/>
  <c r="J22" i="3"/>
  <c r="J28" i="3"/>
  <c r="J237" i="5" l="1"/>
  <c r="J183" i="5"/>
  <c r="I237" i="5"/>
  <c r="I183" i="5" s="1"/>
  <c r="I367" i="5" s="1"/>
  <c r="K183" i="5"/>
  <c r="K367" i="5" s="1"/>
  <c r="L25" i="2"/>
  <c r="J367" i="5"/>
  <c r="L183" i="5"/>
  <c r="L367" i="5" s="1"/>
  <c r="L22" i="2" l="1"/>
  <c r="S22" i="2" s="1"/>
  <c r="S25" i="2"/>
</calcChain>
</file>

<file path=xl/sharedStrings.xml><?xml version="1.0" encoding="utf-8"?>
<sst xmlns="http://schemas.openxmlformats.org/spreadsheetml/2006/main" count="740" uniqueCount="448">
  <si>
    <t>VALSTYBINĖ LIGONIŲ KASA PRIE SVEIKATOS APSAUGOS MINISTERIJOS
PRIVALOMOJO SVEIKATOS DRAUDIMO FONDO 
2025 METŲ PUSMEČIO BIUDŽETO VYKDYMO ATASKAITOS
(Valstybinė ligonių kasa prie Sveikatos apsaugos ministerijos pagal Vilniaus teritorinės ligonių kasos duomenis)
Vilnius</t>
  </si>
  <si>
    <t>TURINYS</t>
  </si>
  <si>
    <t>PRIVALOMOJO SVEIKATOS DRAUDIMO FONDO BIUDŽETO ĮPLAUKŲ PLANO VYKDYMO ATASKAITA (Forma Nr. 1-PSDF-P) ..........................................................................................................</t>
  </si>
  <si>
    <t>PRIVALOMOJO SVEIKATOS DRAUDIMO FONDO BIUDŽETO IŠLAIDŲ PLANO VYKDYMO ATASKAITA (Forma Nr. 1-PSDF-I)...........................................................................................................</t>
  </si>
  <si>
    <t>ASMENS SVEIKATOS PRIEŽIŪROS PASLAUGOMS SKIRTŲ PRIVALOMOJO SVEIKATOS DRAUDIMO FONDO LĖŠŲ PANAUDOJIMO ATASKAITA (Forma Nr. 1-PSDF-I-01)............................</t>
  </si>
  <si>
    <t>BIUDŽETO IŠLAIDŲ SĄMATOS VYKDYMO ATASKAITA (Forma Nr. 2)..............................................</t>
  </si>
  <si>
    <t>INFORMACIJA APIE IŠLAIDŲ DARBO UŽMOKESČIUI PLANO VYKDYMĄ (Forma Nr. BV-2) .........</t>
  </si>
  <si>
    <t>Forma Nr. 1-PSDF-P patvirtinta</t>
  </si>
  <si>
    <t>Valstybinės ligonių kasos prie Sveikatos apsaugos</t>
  </si>
  <si>
    <t>ministerijos direktoriaus 2024-04-05 d.</t>
  </si>
  <si>
    <t>įsakymu Nr. 1K-118</t>
  </si>
  <si>
    <t>VALSTYBINĖ LIGONIŲ KASA PRIE SVEIKATOS APSAUGOS MINISTERIJOS</t>
  </si>
  <si>
    <t>PAGAL VILNIAUS TERITORINĖS LIGONIŲ KASOS DUOMENIS</t>
  </si>
  <si>
    <t>PRIVALOMOJO SVEIKATOS DRAUDIMO FONDO BIUDŽETO ĮPLAUKŲ PLANO VYKDYMO ATASKAITA</t>
  </si>
  <si>
    <t>Pagal 2025 m. birželio 30 d. duomenis</t>
  </si>
  <si>
    <t xml:space="preserve">2025-08-          Nr. </t>
  </si>
  <si>
    <t>Vilnius</t>
  </si>
  <si>
    <r>
      <t>Periodiškumas:</t>
    </r>
    <r>
      <rPr>
        <b/>
        <i/>
        <u/>
        <sz val="11"/>
        <color indexed="8"/>
        <rFont val="Times New Roman"/>
        <family val="1"/>
        <charset val="186"/>
      </rPr>
      <t xml:space="preserve"> </t>
    </r>
    <r>
      <rPr>
        <b/>
        <i/>
        <sz val="11"/>
        <color indexed="8"/>
        <rFont val="Times New Roman"/>
        <family val="1"/>
        <charset val="186"/>
      </rPr>
      <t>I ketv./</t>
    </r>
    <r>
      <rPr>
        <b/>
        <i/>
        <u/>
        <sz val="11"/>
        <color rgb="FF000000"/>
        <rFont val="Times New Roman"/>
        <family val="1"/>
        <charset val="186"/>
      </rPr>
      <t>I pusm.</t>
    </r>
    <r>
      <rPr>
        <b/>
        <i/>
        <sz val="11"/>
        <color indexed="8"/>
        <rFont val="Times New Roman"/>
        <family val="1"/>
        <charset val="186"/>
      </rPr>
      <t>/9 mėn./metinė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</si>
  <si>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</si>
  <si>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</si>
  <si>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</si>
  <si>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</si>
  <si>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</si>
  <si>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</si>
  <si>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</si>
  <si>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</si>
  <si>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</si>
  <si>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</si>
  <si>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</si>
  <si>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</si>
  <si>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03</t>
  </si>
  <si>
    <t>Kitos pajamos, iš jų:</t>
  </si>
  <si>
    <t>03 04</t>
  </si>
  <si>
    <t>Pajamos už kompensuojamųjų vaistų pasų pakartotinį išdavimą</t>
  </si>
  <si>
    <t>03 05</t>
  </si>
  <si>
    <t>Investicinės veiklos pajamos</t>
  </si>
  <si>
    <t>03 06</t>
  </si>
  <si>
    <t>Institucijų, vykdančių privalomąjį sveikatos draudimą, veiklos pajamos</t>
  </si>
  <si>
    <t>03 06 01</t>
  </si>
  <si>
    <t>palūkanos</t>
  </si>
  <si>
    <t>03 06 02</t>
  </si>
  <si>
    <t>kitos veiklos pajamos</t>
  </si>
  <si>
    <t>03 07</t>
  </si>
  <si>
    <t>Kitos teisėtai gautos pajamos</t>
  </si>
  <si>
    <t>Iš viso įplaukų</t>
  </si>
  <si>
    <t>Pastabos:</t>
  </si>
  <si>
    <t>1. Pervesta VLK 0.00 eurų (Pajamų klasifikacijos straipsnis: 03 04 Pajamos už kompensuojamųjų vaistų pasų pakartotinį išdavimą)</t>
  </si>
  <si>
    <t>2. Pervesta VLK 0.00 eurų (Pajamų klasifikacijos straipsnis: 03 05 Investicinės veiklos pajamos)</t>
  </si>
  <si>
    <t>3. Pervesta VLK 0.00 eurų (Pajamų klasifikacijos straipsnis: 03 06 Institucijų, vykdančių privalomąjį sveikatos draudimą, veiklos pajamos)</t>
  </si>
  <si>
    <t>4. Pervesta VLK 0.00 eurų (Pajamų klasifikacijos straipsnis: 03 07 Kitos teisėtai gautos pajamos)</t>
  </si>
  <si>
    <t>Direktorius</t>
  </si>
  <si>
    <t>Gytis Bendorius</t>
  </si>
  <si>
    <t>Ekonomikos departamento Finansų ir apskaitos skyriaus vedėjas</t>
  </si>
  <si>
    <t>Visvaldas Vilkas</t>
  </si>
  <si>
    <t>Forma Nr. 1-PSDF-I patvirtinta</t>
  </si>
  <si>
    <t xml:space="preserve">Valstybinės ligonių kasos prie </t>
  </si>
  <si>
    <t>Sveikatos apsaugos ministerijos</t>
  </si>
  <si>
    <t>direktoriaus 2024 m. balandžio 4 d. įsakymu Nr. 1K-118</t>
  </si>
  <si>
    <t>PRIVALOMOJO SVEIKATOS DRAUDIMO FONDO BIUDŽETO IŠLAIDŲ PLANO VYKDYMO  ATASKAITA</t>
  </si>
  <si>
    <t xml:space="preserve">Pagal 2025 m. birželio 30 d.  duomenis                </t>
  </si>
  <si>
    <t xml:space="preserve">2025-08-     Nr. </t>
  </si>
  <si>
    <r>
      <t>Periodiškumas: I ketv. /</t>
    </r>
    <r>
      <rPr>
        <i/>
        <u/>
        <sz val="12"/>
        <rFont val="Times New Roman Baltic"/>
        <charset val="186"/>
      </rPr>
      <t xml:space="preserve"> I pusm.</t>
    </r>
    <r>
      <rPr>
        <i/>
        <sz val="12"/>
        <rFont val="Times New Roman Baltic"/>
        <charset val="186"/>
      </rPr>
      <t xml:space="preserve"> / 9 mėn. / metinė</t>
    </r>
  </si>
  <si>
    <t>(Eurais)</t>
  </si>
  <si>
    <t xml:space="preserve">Privalomojo sveikatos draudimo fondo (PSDF) biudžeto išlaidų straipsnio </t>
  </si>
  <si>
    <t>Ataskaitiniam laikotarpiui skirta suma
(6 + 7 + 8)</t>
  </si>
  <si>
    <t>iš jų</t>
  </si>
  <si>
    <t>Suma pagal priimtus įsipareigojimus</t>
  </si>
  <si>
    <t>Gauta</t>
  </si>
  <si>
    <t>Sumokėta suma
(13+14+15)</t>
  </si>
  <si>
    <t xml:space="preserve">PSDF biudžeto išlaidos po lėšų grąžinimo
</t>
  </si>
  <si>
    <t>kodas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</si>
  <si>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</si>
  <si>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</si>
  <si>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</si>
  <si>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</si>
  <si>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</si>
  <si>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</si>
  <si>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</si>
  <si>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</si>
  <si>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Aritmetika</t>
  </si>
  <si>
    <t>Iš viso išlaidų:
Iš jų:</t>
  </si>
  <si>
    <t xml:space="preserve">01 </t>
  </si>
  <si>
    <t>Asmens sveikatos priežiūros paslaugoms</t>
  </si>
  <si>
    <t>02 01</t>
  </si>
  <si>
    <t>kompensuojamiesiems vaistams  ir medicinos pagalbos priemonėms</t>
  </si>
  <si>
    <t>Sveikatos programoms ir kitoms sveikatos draudimo išlaidoms,                                                                                      
iš jų:</t>
  </si>
  <si>
    <t>03 01</t>
  </si>
  <si>
    <t>Gimdos kaklelio vėžio ankstyvosios diagnostikos programai</t>
  </si>
  <si>
    <t>03 02</t>
  </si>
  <si>
    <t xml:space="preserve">Atrankinės mamografinės patikros dėl krūties vėžio finansavimo programai                                                                                                                                                                                                                                              </t>
  </si>
  <si>
    <t>03 03</t>
  </si>
  <si>
    <t>Širdies ir kraujagyslių ligų  prevencijos ir anktyvosios diagnostikos  programai</t>
  </si>
  <si>
    <t>Priešinės liaukos vėžio ankstyvosios diagnostikos finansavimo programai</t>
  </si>
  <si>
    <t xml:space="preserve">Storosios žarnos vėžio ankstyvosios diagnostikos finansavimo programai                                                                                                                                                                                                                                                   </t>
  </si>
  <si>
    <t xml:space="preserve">Europos Sąjungos šalių apdraustųjų gydymui Lietuvos asmens sveikatos priežiūros įstaigose ir Lietuvos apdraustųjų gydymo Europos Sąjungos šalyse išlaidoms kompensuoti pagal jų pateiktus prašymus (moka teritorinės ligonių kasos), 
</t>
  </si>
  <si>
    <t>Transplantacijos programai,                                                                                    iš jų:</t>
  </si>
  <si>
    <t>03 07 01</t>
  </si>
  <si>
    <t>Transplantacijos programos priemonėms finansuoti (neįskaitant išlaidų potencialiems donorams paruošti)</t>
  </si>
  <si>
    <t>03 07 02</t>
  </si>
  <si>
    <t>potencialiems donorams paruošti</t>
  </si>
  <si>
    <t>03 08</t>
  </si>
  <si>
    <t xml:space="preserve">dantų protezavimo paslaugoms                                                                                                                                                                                                                                                                                                                                 </t>
  </si>
  <si>
    <t>03 10</t>
  </si>
  <si>
    <t>skubiai konsultacinei  pagalbai,                                                                                                                                                                                                                                                                                   iš jų:</t>
  </si>
  <si>
    <t>03 10 01</t>
  </si>
  <si>
    <t>skubiai konsultacinei pagalbai (sąmatinis finansavimas)</t>
  </si>
  <si>
    <t>03 10 02</t>
  </si>
  <si>
    <t>skubiai konsultacinei  pagalbai (nesąmatinis finansavimas)</t>
  </si>
  <si>
    <t>04</t>
  </si>
  <si>
    <t>Privalomojo sveikatos draudimo sistemos funkcionavimui užtikrinti ir šį draudimą vykdančių institucijų veiklos išlaidoms apmokėti</t>
  </si>
  <si>
    <t>– darbo užmokesčiui</t>
  </si>
  <si>
    <t>– ilgalaikiam turtui įsigyti</t>
  </si>
  <si>
    <t>06</t>
  </si>
  <si>
    <t>Valstybės deleguotoms funkcijoms finansuoti Lietuvos Respublikos valstybės biudžeto asignavimais, 
iš jų:</t>
  </si>
  <si>
    <t>06 01</t>
  </si>
  <si>
    <t>paslaugoms, skirtoms gyvybei gelbėti ir išsaugoti</t>
  </si>
  <si>
    <t xml:space="preserve">06 02 </t>
  </si>
  <si>
    <t>kraujo donorų kompensacijoms ir neatlygintinai kraujo donorystei propaguoti</t>
  </si>
  <si>
    <t>06 03</t>
  </si>
  <si>
    <t>Lietuvos Respublikos sveikatos draudimo įstatymo 6 straipsnio 5 dalyje ir 8 straipsnio 5 dalyje nurodytų asmenų sveikatos priežiūrai</t>
  </si>
  <si>
    <t>06 04</t>
  </si>
  <si>
    <t>gyventojų priemokoms už kompensuojamuosius vaistus ir medicinos pagalbos priemones</t>
  </si>
  <si>
    <t xml:space="preserve">Pastaba: </t>
  </si>
  <si>
    <t>jeigu išlaidos apmokamos per teritorines ligonių kasas, duomenys turi būti pateikiami pagal kiekvieną teritorinę ligonių kasą.</t>
  </si>
  <si>
    <t xml:space="preserve"> </t>
  </si>
  <si>
    <t xml:space="preserve">Rengėjo nuoroda: Elia Golovačienė, tel. +370 5 2661362, el. p. elia.golovaciene@vlk.lt </t>
  </si>
  <si>
    <t>Forma Nr. 1-PSDF-I-01 patvirtinta</t>
  </si>
  <si>
    <t xml:space="preserve">Valstybinės ligonių kasos prie Sveikatos                                                                         </t>
  </si>
  <si>
    <t>apsaugos ministerijos direktoriaus</t>
  </si>
  <si>
    <t>2024 m. balandžio 5 d. įsakymu Nr. 1K-118</t>
  </si>
  <si>
    <t xml:space="preserve">ASMENS SVEIKATOS PRIEŽIŪROS PASLAUGOMS SKIRTŲ PRIVALOMOJO SVEIKATOS DRAUDIMO FONDO LĖŠŲ PANAUDOJIMO ATASKAITA </t>
  </si>
  <si>
    <t>2025-08-</t>
  </si>
  <si>
    <t>Nr.</t>
  </si>
  <si>
    <r>
      <t xml:space="preserve">Periodiškumas: </t>
    </r>
    <r>
      <rPr>
        <sz val="8"/>
        <rFont val="Times New Roman Baltic"/>
        <charset val="186"/>
      </rPr>
      <t>I ketv. /</t>
    </r>
    <r>
      <rPr>
        <u/>
        <sz val="8"/>
        <rFont val="Times New Roman Baltic"/>
        <charset val="186"/>
      </rPr>
      <t xml:space="preserve"> I pusm. </t>
    </r>
    <r>
      <rPr>
        <sz val="8"/>
        <rFont val="Times New Roman Baltic"/>
        <charset val="186"/>
      </rPr>
      <t>/ 9 mėn.</t>
    </r>
    <r>
      <rPr>
        <u/>
        <sz val="8"/>
        <rFont val="Times New Roman Baltic"/>
        <charset val="186"/>
      </rPr>
      <t xml:space="preserve"> </t>
    </r>
    <r>
      <rPr>
        <i/>
        <sz val="8"/>
        <rFont val="Times New Roman Baltic"/>
        <charset val="186"/>
      </rPr>
      <t>/</t>
    </r>
    <r>
      <rPr>
        <sz val="8"/>
        <rFont val="Times New Roman Baltic"/>
        <charset val="186"/>
      </rPr>
      <t xml:space="preserve"> metinė</t>
    </r>
  </si>
  <si>
    <t xml:space="preserve">Privalomojo sveikatos draudimo fondo biudžeto 
01 išlaidų straipsnio </t>
  </si>
  <si>
    <r>
      <t xml:space="preserve">Ataskaitiniam laikotarpiui skirta suma
</t>
    </r>
    <r>
      <rPr>
        <sz val="10"/>
        <rFont val="Times New Roman Baltic"/>
        <charset val="186"/>
      </rPr>
      <t>(4+5+6)</t>
    </r>
  </si>
  <si>
    <t>Skirtumas</t>
  </si>
  <si>
    <t>(7-3)</t>
  </si>
  <si>
    <t>(7/3*100)</t>
  </si>
  <si>
    <t>0101+               (01 03-01 05) +01 08</t>
  </si>
  <si>
    <t>Asmens sveikatos priežiūros paslaugoms, 
iš jų:</t>
  </si>
  <si>
    <t>01 01</t>
  </si>
  <si>
    <t>pirminės ambulatorinės asmens sveikatos priežiūros paslaugoms,                                                                                      iš jų:</t>
  </si>
  <si>
    <t>01 01 01</t>
  </si>
  <si>
    <t>pirminės ambulatorinės asmens sveikatos priežiūros paslaugoms (bazinis mokėjimas už prirašytą gyventoją)</t>
  </si>
  <si>
    <t>01 01 02</t>
  </si>
  <si>
    <t>pirminės ambulatorinės asmens sveikatos priežiūros paslaugoms, už kurias mokamas skatinamasis priedas</t>
  </si>
  <si>
    <t>01 01 03</t>
  </si>
  <si>
    <t xml:space="preserve">geriems šeimos gydytojo komandos darbo  rezultatams apmokėti </t>
  </si>
  <si>
    <t>01 01 04</t>
  </si>
  <si>
    <t>geriems pirminės ambulatorinės psichikos sveikatos priežiūros darbo rezultatams apmokėti</t>
  </si>
  <si>
    <t>01 01 05</t>
  </si>
  <si>
    <t>geriems pirminės ambulatorinės odontologinės sveikatos priežiūros darbo rezultatams apmokėti</t>
  </si>
  <si>
    <t>01 03-01 05</t>
  </si>
  <si>
    <t>slaugos, ambulatorinėms ir stacionarinėms asmens sveikatos priežiūros paslaugoms, iš jų:</t>
  </si>
  <si>
    <t>0103</t>
  </si>
  <si>
    <t>slaugos paslaugoms</t>
  </si>
  <si>
    <t>01 04-01 05</t>
  </si>
  <si>
    <t>ambulatorinėms ir stacionarinėms asmens sveikatos priežiūros paslaugoms</t>
  </si>
  <si>
    <t>01 06</t>
  </si>
  <si>
    <t xml:space="preserve">ambulatorinėmis sąlygomis atliktiems brangiesiems tyrimams ir procedūroms                                                                             </t>
  </si>
  <si>
    <t>-</t>
  </si>
  <si>
    <t>01 07</t>
  </si>
  <si>
    <t>COVID-19 ligos (koronaviruso infekcijos) diagnostikos paslaugoms</t>
  </si>
  <si>
    <t>01 08</t>
  </si>
  <si>
    <t>medicininei reabilitacijai ir sanatoriniam gydymui</t>
  </si>
  <si>
    <t>(Pareigų pavadinimas)</t>
  </si>
  <si>
    <t>(Vardas ir pavardė)</t>
  </si>
  <si>
    <t>Biudžeto vykdymo ataskaitų rinkinių rengimo taisyklių</t>
  </si>
  <si>
    <t>1 priedas</t>
  </si>
  <si>
    <r>
      <t>(Biudžeto išlaidų sąmatos vykdymo 2025 m. birželio 30 d. ketvirčio,</t>
    </r>
    <r>
      <rPr>
        <b/>
        <u/>
        <sz val="10"/>
        <rFont val="Times New Roman Baltic"/>
        <charset val="186"/>
      </rPr>
      <t xml:space="preserve"> pusmečio</t>
    </r>
    <r>
      <rPr>
        <b/>
        <sz val="10"/>
        <rFont val="Times New Roman Baltic"/>
        <charset val="186"/>
      </rPr>
      <t>, metų ataskaitos forma Nr. 2)</t>
    </r>
  </si>
  <si>
    <t>VALSTYBINĖ LIGONIŲ KASA PRIE SVEIKATOS APSAUGOS MINISTERIJOS, 191351679, Europos aikštė 1, 09308 Vilnius</t>
  </si>
  <si>
    <t>(įstaigos pavadinimas, kodas Juridinių asmenų registre, adresas)</t>
  </si>
  <si>
    <t>BIUDŽETO IŠLAIDŲ SĄMATOS VYKDYMO</t>
  </si>
  <si>
    <t>2025 M. BIRŽELIO 30 D.</t>
  </si>
  <si>
    <t>PUSMEČIO</t>
  </si>
  <si>
    <t>(I ketvirčio, pusmečio, 9 mėnesių, metinė)</t>
  </si>
  <si>
    <t>ATASKAITA</t>
  </si>
  <si>
    <t>2025 m. rugpjūčio      d.    Nr. _________</t>
  </si>
  <si>
    <t>PRIVALOMĄJĮ SVEIKATOS DRAUDIMĄ VYKDANČIŲ INSTITUCIJŲ VEIKLOS IŠLAIDOS</t>
  </si>
  <si>
    <t>(programos pavadinimas)</t>
  </si>
  <si>
    <t>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</si>
  <si>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</si>
  <si>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</si>
  <si>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</si>
  <si>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</si>
  <si>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</si>
  <si>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</si>
  <si>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</si>
  <si>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</si>
  <si>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</si>
  <si>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</si>
  <si>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</si>
  <si>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</si>
  <si>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</si>
  <si>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</si>
  <si>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</si>
  <si>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</si>
  <si>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</si>
  <si>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</si>
  <si>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</si>
  <si>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</si>
  <si>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</si>
  <si>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</si>
  <si>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</si>
  <si>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</si>
  <si>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</si>
  <si>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</si>
  <si>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</si>
  <si>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</si>
  <si>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</si>
  <si>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</si>
  <si>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</si>
  <si>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</si>
  <si>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</si>
  <si>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</si>
  <si>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</si>
  <si>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</si>
  <si>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</si>
  <si>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</si>
  <si>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</si>
  <si>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</si>
  <si>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</si>
  <si>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</si>
  <si>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</si>
  <si>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</si>
  <si>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</si>
  <si>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</si>
  <si>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</si>
  <si>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</si>
  <si>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</si>
  <si>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</si>
  <si>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</si>
  <si>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</si>
  <si>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</si>
  <si>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</si>
  <si>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</si>
  <si>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</si>
  <si>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</si>
  <si>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</si>
  <si>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</si>
  <si>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</si>
  <si>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</si>
  <si>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</si>
  <si>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</si>
  <si>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</si>
  <si>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</si>
  <si>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</si>
  <si>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</si>
  <si>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</si>
  <si>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</si>
  <si>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</si>
  <si>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</si>
  <si>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</si>
  <si>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</si>
  <si>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</si>
  <si>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</si>
  <si>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</si>
  <si>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</si>
  <si>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</si>
  <si>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</si>
  <si>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</si>
  <si>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</si>
  <si>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</si>
  <si>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</si>
  <si>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</si>
  <si>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</si>
  <si>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</si>
  <si>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</si>
  <si>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</si>
  <si>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</si>
  <si>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</si>
  <si>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</si>
  <si>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</si>
  <si>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</si>
  <si>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</si>
  <si>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</si>
  <si>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</si>
  <si>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</si>
  <si>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</si>
  <si>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</si>
  <si>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</si>
  <si>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</si>
  <si>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</si>
  <si>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</si>
  <si>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</si>
  <si>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</si>
  <si>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</si>
  <si>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</si>
  <si>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</si>
  <si>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</si>
  <si>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</si>
  <si>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</si>
  <si>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</si>
  <si>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</si>
  <si>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</si>
  <si>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</si>
  <si>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</si>
  <si>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</si>
  <si>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</si>
  <si>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</si>
  <si>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</si>
  <si>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</si>
  <si>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</si>
  <si>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</si>
  <si>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</si>
  <si>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</si>
  <si>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</si>
  <si>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</si>
  <si>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</si>
  <si>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</si>
  <si>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</si>
  <si>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</si>
  <si>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</si>
  <si>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</si>
  <si>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</si>
  <si>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</si>
  <si>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</si>
  <si>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</si>
  <si>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</si>
  <si>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</si>
  <si>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</si>
  <si>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</si>
  <si>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</si>
  <si>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</si>
  <si>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</si>
  <si>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</si>
  <si>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</si>
  <si>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</si>
  <si>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</si>
  <si>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</si>
  <si>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</si>
  <si>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</si>
  <si>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</si>
  <si>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</si>
  <si>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</si>
  <si>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</si>
  <si>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</si>
  <si>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</si>
  <si>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</si>
  <si>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</si>
  <si>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</si>
  <si>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</si>
  <si>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</si>
  <si>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</si>
  <si>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</si>
  <si>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</si>
  <si>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</si>
  <si>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</si>
  <si>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</si>
  <si>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</si>
  <si>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</si>
  <si>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</si>
  <si>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</si>
  <si>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</si>
  <si>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</si>
  <si>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</si>
  <si>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</si>
  <si>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</si>
  <si>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</si>
  <si>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</si>
  <si>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</si>
  <si>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</si>
  <si>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</si>
  <si>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</si>
  <si>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</si>
  <si>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</si>
  <si>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</si>
  <si>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</si>
  <si>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</si>
  <si>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</si>
  <si>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</si>
  <si>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</si>
  <si>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</si>
  <si>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</si>
  <si>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</si>
  <si>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</si>
  <si>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</si>
  <si>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</si>
  <si>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</si>
  <si>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</si>
  <si>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</si>
  <si>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</si>
  <si>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</si>
  <si>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</si>
  <si>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</si>
  <si>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Direktorius </t>
  </si>
  <si>
    <t>(įstaigos vadovo ar jo įgalioto asmens pareigų  pavadinimas)</t>
  </si>
  <si>
    <t>(parašas)</t>
  </si>
  <si>
    <t>(vardas ir pavardė)</t>
  </si>
  <si>
    <r>
      <t>(finansinę apskaitą tvarkančio asmens</t>
    </r>
    <r>
      <rPr>
        <b/>
        <sz val="9"/>
        <rFont val="Times New Roman Baltic"/>
        <charset val="186"/>
      </rPr>
      <t>,</t>
    </r>
    <r>
      <rPr>
        <sz val="9"/>
        <rFont val="Times New Roman Baltic"/>
        <charset val="186"/>
      </rPr>
      <t xml:space="preserve"> centralizuotos apskaitos įstaigos vadovo arba jo įgalioto asmens pareigų pavadinimas)</t>
    </r>
  </si>
  <si>
    <t>__________________________</t>
  </si>
  <si>
    <t>PATVIRTINTA
Lietuvos Respublikos finansų ministro 
2011 m. rugpjūčio 8 d. įsakymu Nr. 1K-265 
(Lietuvos Respublikos finansų ministro 
2024 m. lapkričio 28 d. įsakymo Nr. 1K-383
redakcija)</t>
  </si>
  <si>
    <t xml:space="preserve">Valstybinė ligonių kasa prie Sveikatos apsaugos ministerijos </t>
  </si>
  <si>
    <t>(dokumento sudarytojo (įstaigos) pavadinimas)</t>
  </si>
  <si>
    <t xml:space="preserve">INFORMACIJA APIE IŠLAIDŲ DARBO UŽMOKESČIUI  PLANO VYKDYMĄ 2025 M. BIRŽELIO 30 D. </t>
  </si>
  <si>
    <t xml:space="preserve">  </t>
  </si>
  <si>
    <t xml:space="preserve">2025-08-      Nr. </t>
  </si>
  <si>
    <t>(data ir numeris)</t>
  </si>
  <si>
    <t>(sudarymo vieta)</t>
  </si>
  <si>
    <t>Valstybės  biudžeto asignavimų valdytojo, ministrų valdymo sričių įstaigos, vykdančios atitinkamo valstybės biudžeto asignavimų valdytojo programas ir turinčios biudžetinių įstaigų, kurių savininko teises ir pareigas jos įgyvendina, pavadinimas:</t>
  </si>
  <si>
    <t>(AV kodas)</t>
  </si>
  <si>
    <t>Privalomąjį sveikatos draudimą vykdančių institucijų veiklos išlaidos</t>
  </si>
  <si>
    <t>Finansavimo šaltinis:</t>
  </si>
  <si>
    <t>PSDF</t>
  </si>
  <si>
    <t>(Kodas)</t>
  </si>
  <si>
    <t>Pareigybės</t>
  </si>
  <si>
    <t>Įvykdyta, 
pareigy-
bių skai-
čius, vnt.</t>
  </si>
  <si>
    <t>Įvykdyta, tūkst. Eur</t>
  </si>
  <si>
    <t xml:space="preserve">pareigi-
nėms 
algoms
ar tarnybi-
niam 
atlygini-
mui </t>
  </si>
  <si>
    <t>prie-
dams 
už 
tarny-
bos 
stažą</t>
  </si>
  <si>
    <t>kitiems
priedams</t>
  </si>
  <si>
    <t xml:space="preserve">kinta-
majai 
daliai </t>
  </si>
  <si>
    <t>priemo-
koms</t>
  </si>
  <si>
    <t>už darbą poilsio ir švenčių dienomis, nakties bei viršvalandinį darbą, budėjimą ir esant nukrypimui nuo normalių darbo sąlygų</t>
  </si>
  <si>
    <t xml:space="preserve">kitoms išmo-
koms
</t>
  </si>
  <si>
    <t>iš viso</t>
  </si>
  <si>
    <r>
      <t>1. Valstybės politikai ir valstybės pareigūnai</t>
    </r>
    <r>
      <rPr>
        <vertAlign val="superscript"/>
        <sz val="10"/>
        <rFont val="Times New Roman Baltic"/>
        <charset val="186"/>
      </rPr>
      <t xml:space="preserve"> </t>
    </r>
  </si>
  <si>
    <t>x</t>
  </si>
  <si>
    <t>2. Teisėjai</t>
  </si>
  <si>
    <t>3. Valstybės tarnautojai</t>
  </si>
  <si>
    <t>iš jų statutiniai</t>
  </si>
  <si>
    <t>4. Kariai</t>
  </si>
  <si>
    <t xml:space="preserve">iš jų: </t>
  </si>
  <si>
    <t xml:space="preserve">       profesinės karo tarnybos kariai</t>
  </si>
  <si>
    <t xml:space="preserve">       kariai savanoriai ir kiti savanoriškos
       nenuolatinės karo tarnybos kariai, aktyviojo
       kariuomenės personalo rezervo kariai ir rezervo 
       kariai</t>
  </si>
  <si>
    <t>5. Darbuotojai, dirbantys pagal darbo sutartis</t>
  </si>
  <si>
    <t>iš jų:</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</si>
  <si>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</si>
  <si>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</si>
  <si>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</si>
  <si>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</si>
  <si>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</si>
  <si>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 + 2 + 3 + 4 + 5 + 6 + 7 + 8)</t>
  </si>
  <si>
    <t>10. Darbo užmokestis pinigais, iš viso (1 + 2 + 3 + 4 + 5 + 6 + 7 + 8)</t>
  </si>
  <si>
    <t>11. Pajamos natūra</t>
  </si>
  <si>
    <t xml:space="preserve">Iš viso (10 + 11) </t>
  </si>
  <si>
    <t>Institucijų (įstaigų) skaičius</t>
  </si>
  <si>
    <r>
      <rPr>
        <b/>
        <sz val="9"/>
        <rFont val="Times New Roman"/>
        <family val="1"/>
        <charset val="186"/>
      </rPr>
      <t>Pastabos</t>
    </r>
    <r>
      <rPr>
        <sz val="9"/>
        <rFont val="Times New Roman"/>
        <family val="1"/>
        <charset val="186"/>
      </rPr>
      <t>:</t>
    </r>
  </si>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</sst>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
    <numFmt numFmtId="166" formatCode="0.000"/>
    <numFmt numFmtId="167" formatCode="#,##0.00;[Red]#,##0.00"/>
  </numFmts>
  <fonts count="103">
    <font>
      <sz val="11"/>
      <color theme="1"/>
      <name val="Calibri"/>
      <family val="2"/>
      <charset val="186"/>
      <scheme val="minor"/>
    </font>
    <font>
      <sz val="10"/>
      <name val="Arial"/>
      <family val="2"/>
      <charset val="186"/>
    </font>
    <font>
      <sz val="11"/>
      <color indexed="8"/>
      <name val="Calibri"/>
      <family val="2"/>
    </font>
    <font>
      <sz val="10"/>
      <name val="HelveticaLT"/>
      <charset val="186"/>
    </font>
    <font>
      <sz val="12"/>
      <name val="Times New Roman Baltic"/>
      <family val="1"/>
      <charset val="186"/>
    </font>
    <font>
      <b/>
      <sz val="12"/>
      <name val="Times New Roman Baltic"/>
      <family val="1"/>
      <charset val="186"/>
    </font>
    <font>
      <b/>
      <sz val="12"/>
      <name val="Times New Roman Baltic"/>
      <charset val="186"/>
    </font>
    <font>
      <sz val="12"/>
      <name val="Times New Roman Baltic"/>
      <charset val="186"/>
    </font>
    <font>
      <i/>
      <sz val="12"/>
      <name val="Times New Roman Baltic"/>
      <charset val="186"/>
    </font>
    <font>
      <b/>
      <sz val="12"/>
      <name val="Times New Roman"/>
      <family val="1"/>
      <charset val="186"/>
    </font>
    <font>
      <b/>
      <sz val="10"/>
      <name val="Times New Roman"/>
      <family val="1"/>
      <charset val="186"/>
    </font>
    <font>
      <b/>
      <i/>
      <sz val="11"/>
      <name val="Times New Roman"/>
      <family val="1"/>
      <charset val="186"/>
    </font>
    <font>
      <sz val="12"/>
      <name val="Times New Roman"/>
      <family val="1"/>
      <charset val="186"/>
    </font>
    <font>
      <sz val="10"/>
      <name val="Times New Roman"/>
      <family val="1"/>
      <charset val="186"/>
    </font>
    <font>
      <b/>
      <i/>
      <sz val="12"/>
      <name val="Times New Roman"/>
      <family val="1"/>
      <charset val="186"/>
    </font>
    <font>
      <sz val="11"/>
      <name val="Times New Roman Baltic"/>
      <family val="1"/>
      <charset val="186"/>
    </font>
    <font>
      <b/>
      <sz val="11"/>
      <name val="Times New Roman Baltic"/>
      <charset val="186"/>
    </font>
    <font>
      <b/>
      <sz val="11"/>
      <name val="Times New Roman Baltic"/>
      <family val="1"/>
      <charset val="186"/>
    </font>
    <font>
      <b/>
      <sz val="11"/>
      <name val="Times New Roman"/>
      <family val="1"/>
      <charset val="186"/>
    </font>
    <font>
      <sz val="11"/>
      <name val="Times New Roman Baltic"/>
      <charset val="186"/>
    </font>
    <font>
      <sz val="8"/>
      <name val="Calibri"/>
      <family val="2"/>
      <charset val="186"/>
    </font>
    <font>
      <i/>
      <sz val="11"/>
      <name val="Times New Roman Baltic"/>
      <charset val="186"/>
    </font>
    <font>
      <i/>
      <sz val="11"/>
      <name val="Times New Roman"/>
      <family val="1"/>
      <charset val="186"/>
    </font>
    <font>
      <i/>
      <sz val="12"/>
      <name val="Times New Roman Baltic"/>
      <family val="1"/>
      <charset val="186"/>
    </font>
    <font>
      <sz val="11"/>
      <color theme="1"/>
      <name val="Calibri"/>
      <family val="2"/>
      <scheme val="minor"/>
    </font>
    <font>
      <b/>
      <sz val="12"/>
      <color rgb="FFFF0000"/>
      <name val="Times New Roman Baltic"/>
      <charset val="186"/>
    </font>
    <font>
      <b/>
      <sz val="12"/>
      <color rgb="FFFF0000"/>
      <name val="Times New Roman Baltic"/>
      <family val="1"/>
      <charset val="186"/>
    </font>
    <font>
      <sz val="11"/>
      <color theme="1"/>
      <name val="Calibri"/>
      <family val="2"/>
      <charset val="186"/>
      <scheme val="minor"/>
    </font>
    <font>
      <i/>
      <u/>
      <sz val="12"/>
      <name val="Times New Roman Baltic"/>
      <charset val="186"/>
    </font>
    <font>
      <sz val="12"/>
      <color rgb="FFFF0000"/>
      <name val="Times New Roman Baltic"/>
      <family val="1"/>
      <charset val="186"/>
    </font>
    <font>
      <sz val="12"/>
      <color theme="1"/>
      <name val="Calibri"/>
      <family val="2"/>
      <charset val="186"/>
      <scheme val="minor"/>
    </font>
    <font>
      <sz val="8"/>
      <name val="Arial"/>
      <family val="2"/>
      <charset val="186"/>
    </font>
    <font>
      <sz val="12"/>
      <color indexed="8"/>
      <name val="Calibri"/>
      <family val="2"/>
      <charset val="186"/>
    </font>
    <font>
      <sz val="10"/>
      <name val="Times New Roman Baltic"/>
      <family val="1"/>
      <charset val="186"/>
    </font>
    <font>
      <b/>
      <sz val="10"/>
      <name val="Times New Roman Baltic"/>
      <family val="1"/>
      <charset val="186"/>
    </font>
    <font>
      <b/>
      <sz val="10"/>
      <color rgb="FFFF0000"/>
      <name val="Times New Roman Baltic"/>
      <family val="1"/>
      <charset val="186"/>
    </font>
    <font>
      <b/>
      <sz val="10"/>
      <name val="Times New Roman Baltic"/>
      <charset val="186"/>
    </font>
    <font>
      <sz val="10"/>
      <color rgb="FFFF0000"/>
      <name val="Times New Roman Baltic"/>
      <family val="1"/>
      <charset val="186"/>
    </font>
    <font>
      <sz val="10"/>
      <color theme="1"/>
      <name val="Calibri"/>
      <family val="2"/>
      <charset val="186"/>
      <scheme val="minor"/>
    </font>
    <font>
      <sz val="12"/>
      <color rgb="FFFF0000"/>
      <name val="Calibri"/>
      <family val="2"/>
      <charset val="186"/>
      <scheme val="minor"/>
    </font>
    <font>
      <sz val="11"/>
      <name val="Aptos"/>
      <family val="2"/>
    </font>
    <font>
      <sz val="11"/>
      <name val="Times New Roman"/>
      <family val="1"/>
      <charset val="186"/>
    </font>
    <font>
      <b/>
      <sz val="14"/>
      <name val="Times New Roman"/>
      <family val="1"/>
      <charset val="186"/>
    </font>
    <font>
      <sz val="14"/>
      <name val="Times New Roman"/>
      <family val="1"/>
      <charset val="186"/>
    </font>
    <font>
      <b/>
      <sz val="16"/>
      <name val="Times New Roman"/>
      <family val="1"/>
      <charset val="186"/>
    </font>
    <font>
      <sz val="10"/>
      <name val="Arial Baltic"/>
      <charset val="186"/>
    </font>
    <font>
      <sz val="12"/>
      <name val="Arial"/>
      <family val="2"/>
      <charset val="186"/>
    </font>
    <font>
      <sz val="8"/>
      <name val="Times New Roman Baltic"/>
      <family val="1"/>
      <charset val="186"/>
    </font>
    <font>
      <sz val="12"/>
      <name val="Calibri"/>
      <family val="2"/>
    </font>
    <font>
      <sz val="8"/>
      <name val="Times New Roman"/>
      <family val="1"/>
      <charset val="186"/>
    </font>
    <font>
      <sz val="12"/>
      <name val="Calibri"/>
      <family val="2"/>
      <charset val="186"/>
      <scheme val="minor"/>
    </font>
    <font>
      <sz val="12"/>
      <color indexed="8"/>
      <name val="Calibri"/>
      <family val="2"/>
    </font>
    <font>
      <sz val="8"/>
      <name val="Times New Roman Baltic"/>
      <charset val="186"/>
    </font>
    <font>
      <sz val="9"/>
      <name val="Arial"/>
      <family val="2"/>
      <charset val="186"/>
    </font>
    <font>
      <i/>
      <sz val="8"/>
      <name val="Times New Roman Baltic"/>
      <charset val="186"/>
    </font>
    <font>
      <u/>
      <sz val="8"/>
      <name val="Times New Roman Baltic"/>
      <charset val="186"/>
    </font>
    <font>
      <sz val="8"/>
      <name val="Calibri"/>
      <family val="2"/>
    </font>
    <font>
      <sz val="10"/>
      <name val="Times New Roman Baltic"/>
      <charset val="186"/>
    </font>
    <font>
      <i/>
      <sz val="10"/>
      <name val="Times New Roman Baltic"/>
      <charset val="186"/>
    </font>
    <font>
      <b/>
      <sz val="8"/>
      <name val="Times New Roman Baltic"/>
      <charset val="186"/>
    </font>
    <font>
      <b/>
      <sz val="8"/>
      <color indexed="8"/>
      <name val="Calibri"/>
      <family val="2"/>
    </font>
    <font>
      <b/>
      <sz val="12"/>
      <color indexed="8"/>
      <name val="Calibri"/>
      <family val="2"/>
    </font>
    <font>
      <i/>
      <sz val="8"/>
      <name val="Times New Roman"/>
      <family val="1"/>
      <charset val="186"/>
    </font>
    <font>
      <sz val="8"/>
      <name val="Times New Roman"/>
      <family val="1"/>
    </font>
    <font>
      <sz val="8"/>
      <color indexed="8"/>
      <name val="Times New Roman"/>
      <family val="1"/>
      <charset val="186"/>
    </font>
    <font>
      <sz val="9"/>
      <name val="Times New Roman Baltic"/>
      <charset val="186"/>
    </font>
    <font>
      <sz val="9"/>
      <name val="Times New Roman Baltic"/>
      <family val="1"/>
      <charset val="186"/>
    </font>
    <font>
      <sz val="11"/>
      <color indexed="8"/>
      <name val="Calibri"/>
      <family val="2"/>
      <charset val="186"/>
    </font>
    <font>
      <sz val="10"/>
      <name val="Calibri"/>
      <family val="2"/>
      <charset val="186"/>
      <scheme val="minor"/>
    </font>
    <font>
      <sz val="12"/>
      <color indexed="8"/>
      <name val="Times New Roman"/>
      <family val="1"/>
      <charset val="186"/>
    </font>
    <font>
      <b/>
      <i/>
      <sz val="11"/>
      <color indexed="8"/>
      <name val="Times New Roman"/>
      <family val="1"/>
      <charset val="186"/>
    </font>
    <font>
      <b/>
      <i/>
      <u/>
      <sz val="11"/>
      <color indexed="8"/>
      <name val="Times New Roman"/>
      <family val="1"/>
      <charset val="186"/>
    </font>
    <font>
      <b/>
      <i/>
      <u/>
      <sz val="11"/>
      <color rgb="FF000000"/>
      <name val="Times New Roman"/>
      <family val="1"/>
      <charset val="186"/>
    </font>
    <font>
      <sz val="11"/>
      <color indexed="8"/>
      <name val="Times New Roman"/>
      <family val="1"/>
      <charset val="186"/>
    </font>
    <font>
      <b/>
      <sz val="12"/>
      <color indexed="8"/>
      <name val="Times New Roman"/>
      <family val="1"/>
      <charset val="186"/>
    </font>
    <font>
      <sz val="12"/>
      <color indexed="10"/>
      <name val="Times New Roman"/>
      <family val="1"/>
      <charset val="186"/>
    </font>
    <font>
      <b/>
      <sz val="12"/>
      <color indexed="10"/>
      <name val="Times New Roman"/>
      <family val="1"/>
      <charset val="186"/>
    </font>
    <font>
      <u/>
      <sz val="11"/>
      <color theme="10"/>
      <name val="Calibri"/>
      <family val="2"/>
      <charset val="186"/>
      <scheme val="minor"/>
    </font>
    <font>
      <u/>
      <sz val="11"/>
      <color indexed="10"/>
      <name val="Calibri"/>
      <family val="2"/>
      <charset val="186"/>
    </font>
    <font>
      <sz val="12"/>
      <color rgb="FFFF0000"/>
      <name val="Times New Roman"/>
      <family val="1"/>
      <charset val="186"/>
    </font>
    <font>
      <sz val="10"/>
      <name val="TimesLT"/>
      <charset val="186"/>
    </font>
    <font>
      <strike/>
      <sz val="10"/>
      <name val="Times New Roman"/>
      <family val="1"/>
      <charset val="186"/>
    </font>
    <font>
      <strike/>
      <sz val="10"/>
      <name val="Times New Roman Baltic"/>
      <charset val="186"/>
    </font>
    <font>
      <sz val="8"/>
      <color rgb="FFFF0000"/>
      <name val="Times New Roman"/>
      <family val="1"/>
      <charset val="186"/>
    </font>
    <font>
      <b/>
      <u/>
      <sz val="10"/>
      <name val="Times New Roman Baltic"/>
      <charset val="186"/>
    </font>
    <font>
      <b/>
      <sz val="8"/>
      <name val="Times New Roman Baltic"/>
      <family val="1"/>
      <charset val="186"/>
    </font>
    <font>
      <b/>
      <sz val="12"/>
      <name val="Arial"/>
      <family val="2"/>
      <charset val="186"/>
    </font>
    <font>
      <b/>
      <sz val="9"/>
      <name val="Times New Roman Baltic"/>
      <family val="1"/>
      <charset val="186"/>
    </font>
    <font>
      <b/>
      <sz val="9"/>
      <name val="Times New Roman Baltic"/>
      <charset val="186"/>
    </font>
    <font>
      <b/>
      <sz val="9"/>
      <name val="Times New Roman"/>
      <family val="1"/>
      <charset val="186"/>
    </font>
    <font>
      <b/>
      <sz val="9"/>
      <name val="Arial"/>
      <family val="2"/>
      <charset val="186"/>
    </font>
    <font>
      <strike/>
      <sz val="10"/>
      <color rgb="FFFF0000"/>
      <name val="Times New Roman Baltic"/>
      <charset val="186"/>
    </font>
    <font>
      <vertAlign val="superscript"/>
      <sz val="12"/>
      <name val="Times New Roman"/>
      <family val="1"/>
      <charset val="186"/>
    </font>
    <font>
      <vertAlign val="superscript"/>
      <sz val="10"/>
      <name val="Times New Roman"/>
      <family val="1"/>
      <charset val="186"/>
    </font>
    <font>
      <vertAlign val="superscript"/>
      <sz val="14"/>
      <name val="Times New Roman Baltic"/>
      <charset val="186"/>
    </font>
    <font>
      <sz val="11"/>
      <color theme="1"/>
      <name val="Times New Roman"/>
      <family val="1"/>
      <charset val="186"/>
    </font>
    <font>
      <sz val="12"/>
      <color theme="1"/>
      <name val="Times New Roman"/>
      <family val="1"/>
      <charset val="186"/>
    </font>
    <font>
      <sz val="9"/>
      <name val="Aptos"/>
      <family val="2"/>
    </font>
    <font>
      <sz val="9"/>
      <name val="Times New Roman"/>
      <family val="1"/>
      <charset val="186"/>
    </font>
    <font>
      <vertAlign val="superscript"/>
      <sz val="10"/>
      <name val="Times New Roman Baltic"/>
      <charset val="186"/>
    </font>
    <font>
      <vertAlign val="superscript"/>
      <sz val="9"/>
      <name val="Times New Roman"/>
      <family val="1"/>
      <charset val="186"/>
    </font>
    <font>
      <sz val="11"/>
      <color rgb="FFFF0000"/>
      <name val="Aptos"/>
      <family val="2"/>
    </font>
    <font>
      <sz val="11.5"/>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indexed="60"/>
      </patternFill>
    </fill>
    <fill>
      <patternFill patternType="solid">
        <fgColor indexed="41"/>
        <bgColor indexed="64"/>
      </patternFill>
    </fill>
    <fill>
      <patternFill patternType="solid">
        <fgColor rgb="FFC00000"/>
        <bgColor indexed="64"/>
      </patternFill>
    </fill>
    <fill>
      <patternFill patternType="solid">
        <fgColor rgb="FFFF0000"/>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right/>
      <top/>
      <bottom style="dotted">
        <color indexed="64"/>
      </bottom>
      <diagonal/>
    </border>
    <border>
      <left/>
      <right/>
      <top style="dotted">
        <color indexed="64"/>
      </top>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0">
    <xf numFmtId="0" fontId="0" fillId="0" borderId="0"/>
    <xf numFmtId="0" fontId="1" fillId="0" borderId="0"/>
    <xf numFmtId="0" fontId="2" fillId="0" borderId="0"/>
    <xf numFmtId="0" fontId="1" fillId="0" borderId="0"/>
    <xf numFmtId="0" fontId="24" fillId="0" borderId="0"/>
    <xf numFmtId="0" fontId="1" fillId="0" borderId="0"/>
    <xf numFmtId="0" fontId="3" fillId="0" borderId="0"/>
    <xf numFmtId="0" fontId="13" fillId="0" borderId="0"/>
    <xf numFmtId="0" fontId="27" fillId="0" borderId="0"/>
    <xf numFmtId="0" fontId="31" fillId="3" borderId="0"/>
    <xf numFmtId="0" fontId="45" fillId="0" borderId="0"/>
    <xf numFmtId="0" fontId="2" fillId="0" borderId="0"/>
    <xf numFmtId="0" fontId="77" fillId="0" borderId="0" applyNumberFormat="0" applyFill="0" applyBorder="0" applyAlignment="0" applyProtection="0"/>
    <xf numFmtId="0" fontId="27" fillId="0" borderId="0"/>
    <xf numFmtId="0" fontId="80" fillId="0" borderId="0"/>
    <xf numFmtId="0" fontId="27" fillId="0" borderId="0"/>
    <xf numFmtId="0" fontId="80" fillId="0" borderId="0"/>
    <xf numFmtId="0" fontId="27" fillId="0" borderId="0"/>
    <xf numFmtId="0" fontId="1" fillId="0" borderId="0"/>
    <xf numFmtId="0" fontId="13" fillId="0" borderId="0"/>
  </cellStyleXfs>
  <cellXfs count="573">
    <xf numFmtId="0" fontId="0" fillId="0" borderId="0" xfId="0"/>
    <xf numFmtId="0" fontId="4" fillId="0" borderId="0" xfId="6" applyFont="1" applyAlignment="1">
      <alignment horizontal="left"/>
    </xf>
    <xf numFmtId="0" fontId="4" fillId="0" borderId="0" xfId="6" applyFont="1"/>
    <xf numFmtId="0" fontId="6" fillId="0" borderId="0" xfId="6" applyFont="1"/>
    <xf numFmtId="0" fontId="5" fillId="0" borderId="0" xfId="6" applyFont="1" applyAlignment="1">
      <alignment horizontal="center"/>
    </xf>
    <xf numFmtId="0" fontId="4" fillId="0" borderId="0" xfId="6" applyFont="1" applyAlignment="1">
      <alignment horizontal="center" vertical="center"/>
    </xf>
    <xf numFmtId="164" fontId="25" fillId="0" borderId="0" xfId="6" applyNumberFormat="1" applyFont="1" applyAlignment="1">
      <alignment vertical="center"/>
    </xf>
    <xf numFmtId="0" fontId="26" fillId="0" borderId="0" xfId="6" applyFont="1" applyAlignment="1">
      <alignment horizontal="center"/>
    </xf>
    <xf numFmtId="0" fontId="7" fillId="0" borderId="0" xfId="6" applyFont="1" applyAlignment="1">
      <alignment horizontal="right" vertical="center"/>
    </xf>
    <xf numFmtId="0" fontId="9" fillId="0" borderId="2" xfId="6" applyFont="1" applyBorder="1" applyAlignment="1">
      <alignment horizontal="center" vertical="center" wrapText="1"/>
    </xf>
    <xf numFmtId="0" fontId="9" fillId="0" borderId="0" xfId="6" applyFont="1"/>
    <xf numFmtId="0" fontId="9" fillId="0" borderId="3" xfId="6" applyFont="1" applyBorder="1" applyAlignment="1">
      <alignment horizontal="center" vertical="center" wrapText="1"/>
    </xf>
    <xf numFmtId="0" fontId="11" fillId="0" borderId="4" xfId="6" applyFont="1" applyBorder="1" applyAlignment="1">
      <alignment horizontal="center" vertical="center" wrapText="1"/>
    </xf>
    <xf numFmtId="0" fontId="11" fillId="0" borderId="0" xfId="6" applyFont="1"/>
    <xf numFmtId="4" fontId="6" fillId="0" borderId="5" xfId="6" applyNumberFormat="1" applyFont="1" applyBorder="1" applyAlignment="1">
      <alignment vertical="center"/>
    </xf>
    <xf numFmtId="4" fontId="7" fillId="0" borderId="2" xfId="6" applyNumberFormat="1" applyFont="1" applyBorder="1" applyAlignment="1">
      <alignment vertical="center" wrapText="1"/>
    </xf>
    <xf numFmtId="165" fontId="5" fillId="0" borderId="0" xfId="6" applyNumberFormat="1" applyFont="1"/>
    <xf numFmtId="0" fontId="5" fillId="0" borderId="0" xfId="6" applyFont="1"/>
    <xf numFmtId="0" fontId="6" fillId="0" borderId="0" xfId="6" applyFont="1" applyAlignment="1">
      <alignment horizontal="left" vertical="center" wrapText="1"/>
    </xf>
    <xf numFmtId="4" fontId="6" fillId="0" borderId="0" xfId="6" applyNumberFormat="1" applyFont="1" applyAlignment="1">
      <alignment vertical="center" wrapText="1"/>
    </xf>
    <xf numFmtId="4" fontId="6" fillId="0" borderId="0" xfId="6" applyNumberFormat="1" applyFont="1" applyAlignment="1">
      <alignment vertical="center"/>
    </xf>
    <xf numFmtId="0" fontId="9" fillId="0" borderId="6" xfId="6" applyFont="1" applyBorder="1" applyAlignment="1">
      <alignment horizontal="center" vertical="center" wrapText="1"/>
    </xf>
    <xf numFmtId="0" fontId="7" fillId="0" borderId="6" xfId="6" applyFont="1" applyBorder="1" applyAlignment="1">
      <alignment horizontal="left" vertical="center" wrapText="1"/>
    </xf>
    <xf numFmtId="0" fontId="6" fillId="0" borderId="6" xfId="6" applyFont="1" applyBorder="1" applyAlignment="1">
      <alignment horizontal="left" vertical="center" wrapText="1"/>
    </xf>
    <xf numFmtId="0" fontId="14" fillId="0" borderId="7" xfId="6" applyFont="1" applyBorder="1" applyAlignment="1">
      <alignment horizontal="center" vertical="center" wrapText="1"/>
    </xf>
    <xf numFmtId="0" fontId="5" fillId="2" borderId="2" xfId="5" applyFont="1" applyFill="1" applyBorder="1" applyAlignment="1">
      <alignment horizontal="left" vertical="center" wrapText="1"/>
    </xf>
    <xf numFmtId="0" fontId="6" fillId="2" borderId="2" xfId="5" applyFont="1" applyFill="1" applyBorder="1" applyAlignment="1">
      <alignment horizontal="left" vertical="center" wrapText="1"/>
    </xf>
    <xf numFmtId="0" fontId="7" fillId="2" borderId="2" xfId="5" applyFont="1" applyFill="1" applyBorder="1" applyAlignment="1">
      <alignment vertical="center" wrapText="1"/>
    </xf>
    <xf numFmtId="0" fontId="7" fillId="2" borderId="2" xfId="5" applyFont="1" applyFill="1" applyBorder="1" applyAlignment="1">
      <alignment horizontal="left" vertical="center" wrapText="1"/>
    </xf>
    <xf numFmtId="49" fontId="7" fillId="2" borderId="2" xfId="5" applyNumberFormat="1" applyFont="1" applyFill="1" applyBorder="1" applyAlignment="1">
      <alignment horizontal="left" vertical="center" wrapText="1"/>
    </xf>
    <xf numFmtId="0" fontId="15" fillId="0" borderId="0" xfId="6" applyFont="1"/>
    <xf numFmtId="0" fontId="18" fillId="0" borderId="2" xfId="6" applyFont="1" applyBorder="1" applyAlignment="1">
      <alignment horizontal="center" vertical="center" wrapText="1"/>
    </xf>
    <xf numFmtId="49" fontId="17" fillId="2" borderId="2" xfId="5" applyNumberFormat="1" applyFont="1" applyFill="1" applyBorder="1" applyAlignment="1">
      <alignment horizontal="center" vertical="center"/>
    </xf>
    <xf numFmtId="49" fontId="16" fillId="2" borderId="2" xfId="5" applyNumberFormat="1" applyFont="1" applyFill="1" applyBorder="1" applyAlignment="1">
      <alignment horizontal="center" vertical="center"/>
    </xf>
    <xf numFmtId="49" fontId="16" fillId="0" borderId="2" xfId="6" applyNumberFormat="1" applyFont="1" applyBorder="1" applyAlignment="1">
      <alignment horizontal="center" vertical="center"/>
    </xf>
    <xf numFmtId="0" fontId="7" fillId="0" borderId="0" xfId="6" applyFont="1"/>
    <xf numFmtId="0" fontId="7" fillId="0" borderId="2" xfId="6" applyFont="1" applyBorder="1" applyAlignment="1">
      <alignment horizontal="left" vertical="center" wrapText="1"/>
    </xf>
    <xf numFmtId="4" fontId="6" fillId="0" borderId="3" xfId="6" applyNumberFormat="1" applyFont="1" applyBorder="1" applyAlignment="1">
      <alignment vertical="center" wrapText="1"/>
    </xf>
    <xf numFmtId="4" fontId="6" fillId="0" borderId="2" xfId="6" applyNumberFormat="1" applyFont="1" applyBorder="1" applyAlignment="1">
      <alignment vertical="center" wrapText="1"/>
    </xf>
    <xf numFmtId="49" fontId="17" fillId="2" borderId="8" xfId="5" applyNumberFormat="1" applyFont="1" applyFill="1" applyBorder="1" applyAlignment="1">
      <alignment horizontal="center" vertical="center"/>
    </xf>
    <xf numFmtId="49" fontId="16" fillId="0" borderId="4" xfId="5" applyNumberFormat="1" applyFont="1" applyBorder="1" applyAlignment="1">
      <alignment horizontal="center" vertical="center"/>
    </xf>
    <xf numFmtId="49" fontId="19" fillId="0" borderId="4" xfId="6" applyNumberFormat="1" applyFont="1" applyBorder="1" applyAlignment="1">
      <alignment horizontal="center" vertical="center"/>
    </xf>
    <xf numFmtId="49" fontId="19" fillId="0" borderId="2" xfId="6" applyNumberFormat="1" applyFont="1" applyBorder="1" applyAlignment="1">
      <alignment horizontal="center" vertical="center"/>
    </xf>
    <xf numFmtId="0" fontId="19" fillId="2" borderId="2" xfId="5" applyFont="1" applyFill="1" applyBorder="1" applyAlignment="1">
      <alignment horizontal="center" vertical="center"/>
    </xf>
    <xf numFmtId="0" fontId="15" fillId="2" borderId="2" xfId="5" applyFont="1" applyFill="1" applyBorder="1" applyAlignment="1">
      <alignment horizontal="center" vertical="center"/>
    </xf>
    <xf numFmtId="0" fontId="4" fillId="2" borderId="2" xfId="5" applyFont="1" applyFill="1" applyBorder="1" applyAlignment="1">
      <alignment horizontal="left" vertical="center" wrapText="1"/>
    </xf>
    <xf numFmtId="1" fontId="19" fillId="2" borderId="2" xfId="5" applyNumberFormat="1" applyFont="1" applyFill="1" applyBorder="1" applyAlignment="1">
      <alignment horizontal="center" vertical="center"/>
    </xf>
    <xf numFmtId="1" fontId="21" fillId="2" borderId="2" xfId="5" applyNumberFormat="1" applyFont="1" applyFill="1" applyBorder="1" applyAlignment="1">
      <alignment horizontal="center" vertical="center"/>
    </xf>
    <xf numFmtId="0" fontId="8" fillId="2" borderId="2" xfId="5" applyFont="1" applyFill="1" applyBorder="1" applyAlignment="1">
      <alignment horizontal="left" vertical="center" wrapText="1"/>
    </xf>
    <xf numFmtId="4" fontId="8" fillId="0" borderId="2" xfId="6" applyNumberFormat="1" applyFont="1" applyBorder="1" applyAlignment="1">
      <alignment vertical="center" wrapText="1"/>
    </xf>
    <xf numFmtId="0" fontId="8" fillId="0" borderId="0" xfId="6" applyFont="1"/>
    <xf numFmtId="0" fontId="21" fillId="2" borderId="2" xfId="5" applyFont="1" applyFill="1" applyBorder="1" applyAlignment="1">
      <alignment horizontal="center" vertical="center"/>
    </xf>
    <xf numFmtId="49" fontId="8" fillId="2" borderId="2" xfId="5" applyNumberFormat="1" applyFont="1" applyFill="1" applyBorder="1" applyAlignment="1">
      <alignment horizontal="left" vertical="center" wrapText="1"/>
    </xf>
    <xf numFmtId="0" fontId="22" fillId="2" borderId="4" xfId="2" applyFont="1" applyFill="1" applyBorder="1" applyAlignment="1">
      <alignment horizontal="center" vertical="center"/>
    </xf>
    <xf numFmtId="0" fontId="23" fillId="0" borderId="0" xfId="6" applyFont="1"/>
    <xf numFmtId="0" fontId="7" fillId="2" borderId="2" xfId="5" applyFont="1" applyFill="1" applyBorder="1" applyAlignment="1">
      <alignment horizontal="left" vertical="top" wrapText="1"/>
    </xf>
    <xf numFmtId="0" fontId="7" fillId="0" borderId="0" xfId="6" applyFont="1" applyAlignment="1">
      <alignment horizontal="left" vertical="top"/>
    </xf>
    <xf numFmtId="4" fontId="7" fillId="0" borderId="3" xfId="6" applyNumberFormat="1" applyFont="1" applyBorder="1" applyAlignment="1">
      <alignment vertical="center" wrapText="1"/>
    </xf>
    <xf numFmtId="4" fontId="4" fillId="0" borderId="0" xfId="6" applyNumberFormat="1" applyFont="1"/>
    <xf numFmtId="0" fontId="7" fillId="2" borderId="6" xfId="5" applyFont="1" applyFill="1" applyBorder="1" applyAlignment="1">
      <alignment horizontal="left" vertical="center" wrapText="1"/>
    </xf>
    <xf numFmtId="49" fontId="19" fillId="0" borderId="4" xfId="5" applyNumberFormat="1" applyFont="1" applyBorder="1" applyAlignment="1">
      <alignment horizontal="center" vertical="center"/>
    </xf>
    <xf numFmtId="49" fontId="7" fillId="0" borderId="0" xfId="6" applyNumberFormat="1" applyFont="1" applyAlignment="1">
      <alignment horizontal="right" vertical="center"/>
    </xf>
    <xf numFmtId="0" fontId="7" fillId="0" borderId="0" xfId="6" applyFont="1" applyAlignment="1">
      <alignment horizontal="left" vertical="center" wrapText="1"/>
    </xf>
    <xf numFmtId="49" fontId="6" fillId="0" borderId="0" xfId="6" applyNumberFormat="1" applyFont="1" applyAlignment="1">
      <alignment horizontal="center" vertical="center"/>
    </xf>
    <xf numFmtId="0" fontId="12" fillId="0" borderId="0" xfId="0" applyFont="1"/>
    <xf numFmtId="0" fontId="5" fillId="0" borderId="0" xfId="5" applyFont="1" applyAlignment="1">
      <alignment horizontal="right" vertical="top"/>
    </xf>
    <xf numFmtId="2" fontId="5" fillId="0" borderId="0" xfId="5" applyNumberFormat="1" applyFont="1" applyAlignment="1">
      <alignment vertical="top"/>
    </xf>
    <xf numFmtId="2" fontId="26" fillId="0" borderId="0" xfId="5" applyNumberFormat="1" applyFont="1" applyAlignment="1">
      <alignment vertical="top"/>
    </xf>
    <xf numFmtId="2" fontId="5" fillId="0" borderId="0" xfId="5" applyNumberFormat="1" applyFont="1" applyAlignment="1">
      <alignment horizontal="center" vertical="top"/>
    </xf>
    <xf numFmtId="2" fontId="6" fillId="0" borderId="0" xfId="5" applyNumberFormat="1" applyFont="1" applyAlignment="1">
      <alignment vertical="top"/>
    </xf>
    <xf numFmtId="4" fontId="7" fillId="0" borderId="0" xfId="5" applyNumberFormat="1" applyFont="1" applyAlignment="1">
      <alignment vertical="top"/>
    </xf>
    <xf numFmtId="2" fontId="4" fillId="0" borderId="0" xfId="5" applyNumberFormat="1" applyFont="1" applyAlignment="1">
      <alignment vertical="top"/>
    </xf>
    <xf numFmtId="2" fontId="29" fillId="0" borderId="0" xfId="5" applyNumberFormat="1" applyFont="1" applyAlignment="1">
      <alignment vertical="top"/>
    </xf>
    <xf numFmtId="0" fontId="30" fillId="0" borderId="0" xfId="8" applyFont="1"/>
    <xf numFmtId="0" fontId="4" fillId="0" borderId="0" xfId="5" applyFont="1" applyAlignment="1">
      <alignment vertical="top"/>
    </xf>
    <xf numFmtId="0" fontId="4" fillId="2" borderId="0" xfId="5" applyFont="1" applyFill="1" applyAlignment="1">
      <alignment vertical="top"/>
    </xf>
    <xf numFmtId="165" fontId="5" fillId="0" borderId="0" xfId="5" applyNumberFormat="1" applyFont="1" applyAlignment="1">
      <alignment vertical="top"/>
    </xf>
    <xf numFmtId="165" fontId="26" fillId="0" borderId="0" xfId="5" applyNumberFormat="1" applyFont="1" applyAlignment="1">
      <alignment vertical="top"/>
    </xf>
    <xf numFmtId="165" fontId="4" fillId="2" borderId="0" xfId="5" applyNumberFormat="1" applyFont="1" applyFill="1" applyAlignment="1">
      <alignment horizontal="center" vertical="top"/>
    </xf>
    <xf numFmtId="0" fontId="32" fillId="0" borderId="0" xfId="9" applyFont="1" applyFill="1" applyAlignment="1">
      <alignment horizontal="center" vertical="top"/>
    </xf>
    <xf numFmtId="0" fontId="29" fillId="0" borderId="0" xfId="5" applyFont="1" applyAlignment="1">
      <alignment vertical="top"/>
    </xf>
    <xf numFmtId="0" fontId="33" fillId="0" borderId="0" xfId="5" applyFont="1" applyAlignment="1">
      <alignment vertical="top"/>
    </xf>
    <xf numFmtId="0" fontId="34" fillId="0" borderId="0" xfId="5" applyFont="1" applyAlignment="1">
      <alignment horizontal="right" vertical="top"/>
    </xf>
    <xf numFmtId="165" fontId="34" fillId="0" borderId="0" xfId="5" applyNumberFormat="1" applyFont="1" applyAlignment="1">
      <alignment vertical="top"/>
    </xf>
    <xf numFmtId="165" fontId="35" fillId="0" borderId="0" xfId="5" applyNumberFormat="1" applyFont="1" applyAlignment="1">
      <alignment vertical="top"/>
    </xf>
    <xf numFmtId="166" fontId="34" fillId="0" borderId="0" xfId="5" applyNumberFormat="1" applyFont="1" applyAlignment="1">
      <alignment vertical="top"/>
    </xf>
    <xf numFmtId="2" fontId="36" fillId="0" borderId="0" xfId="5" applyNumberFormat="1" applyFont="1" applyAlignment="1">
      <alignment vertical="top"/>
    </xf>
    <xf numFmtId="4" fontId="34" fillId="0" borderId="0" xfId="5" applyNumberFormat="1" applyFont="1" applyAlignment="1">
      <alignment vertical="top"/>
    </xf>
    <xf numFmtId="2" fontId="34" fillId="0" borderId="0" xfId="5" applyNumberFormat="1" applyFont="1" applyAlignment="1">
      <alignment vertical="top"/>
    </xf>
    <xf numFmtId="0" fontId="37" fillId="0" borderId="0" xfId="5" applyFont="1" applyAlignment="1">
      <alignment vertical="top"/>
    </xf>
    <xf numFmtId="0" fontId="38" fillId="0" borderId="0" xfId="8" applyFont="1"/>
    <xf numFmtId="0" fontId="33" fillId="0" borderId="0" xfId="5" applyFont="1" applyAlignment="1">
      <alignment vertical="top" wrapText="1"/>
    </xf>
    <xf numFmtId="0" fontId="37" fillId="0" borderId="0" xfId="5" applyFont="1" applyAlignment="1">
      <alignment vertical="top" wrapText="1"/>
    </xf>
    <xf numFmtId="0" fontId="33" fillId="0" borderId="0" xfId="5" applyFont="1" applyAlignment="1">
      <alignment horizontal="left" vertical="top"/>
    </xf>
    <xf numFmtId="0" fontId="33" fillId="0" borderId="0" xfId="5" applyFont="1" applyAlignment="1">
      <alignment horizontal="center" vertical="top"/>
    </xf>
    <xf numFmtId="0" fontId="37" fillId="0" borderId="0" xfId="5" applyFont="1" applyAlignment="1">
      <alignment horizontal="center" vertical="top"/>
    </xf>
    <xf numFmtId="4" fontId="33" fillId="0" borderId="0" xfId="5" applyNumberFormat="1" applyFont="1" applyAlignment="1">
      <alignment horizontal="center" vertical="top"/>
    </xf>
    <xf numFmtId="4" fontId="7" fillId="0" borderId="0" xfId="5" applyNumberFormat="1" applyFont="1" applyAlignment="1">
      <alignment horizontal="right" vertical="center"/>
    </xf>
    <xf numFmtId="0" fontId="12" fillId="0" borderId="0" xfId="6" applyFont="1"/>
    <xf numFmtId="0" fontId="41" fillId="0" borderId="0" xfId="6" applyFont="1"/>
    <xf numFmtId="0" fontId="18" fillId="0" borderId="0" xfId="6" applyFont="1"/>
    <xf numFmtId="0" fontId="41" fillId="0" borderId="0" xfId="6" applyFont="1" applyAlignment="1">
      <alignment horizontal="center"/>
    </xf>
    <xf numFmtId="0" fontId="18" fillId="0" borderId="0" xfId="6" applyFont="1" applyAlignment="1">
      <alignment horizontal="center" vertical="center" wrapText="1"/>
    </xf>
    <xf numFmtId="0" fontId="12" fillId="0" borderId="0" xfId="6" applyFont="1" applyAlignment="1">
      <alignment vertical="center"/>
    </xf>
    <xf numFmtId="0" fontId="42" fillId="0" borderId="0" xfId="6" applyFont="1" applyAlignment="1">
      <alignment horizontal="center" vertical="center" wrapText="1"/>
    </xf>
    <xf numFmtId="0" fontId="12" fillId="0" borderId="0" xfId="6" applyFont="1" applyAlignment="1">
      <alignment horizontal="center"/>
    </xf>
    <xf numFmtId="0" fontId="12" fillId="0" borderId="0" xfId="6" applyFont="1" applyAlignment="1">
      <alignment horizontal="center" vertical="center" wrapText="1"/>
    </xf>
    <xf numFmtId="0" fontId="1" fillId="0" borderId="0" xfId="3"/>
    <xf numFmtId="0" fontId="46" fillId="0" borderId="0" xfId="3" applyFont="1"/>
    <xf numFmtId="0" fontId="47" fillId="0" borderId="0" xfId="5" applyFont="1" applyAlignment="1">
      <alignment horizontal="left"/>
    </xf>
    <xf numFmtId="0" fontId="47" fillId="2" borderId="0" xfId="5" applyFont="1" applyFill="1" applyAlignment="1">
      <alignment horizontal="left"/>
    </xf>
    <xf numFmtId="0" fontId="47" fillId="2" borderId="0" xfId="5" applyFont="1" applyFill="1"/>
    <xf numFmtId="0" fontId="48" fillId="0" borderId="0" xfId="0" applyFont="1"/>
    <xf numFmtId="0" fontId="38" fillId="0" borderId="0" xfId="0" applyFont="1"/>
    <xf numFmtId="0" fontId="30" fillId="0" borderId="0" xfId="0" applyFont="1"/>
    <xf numFmtId="0" fontId="50" fillId="0" borderId="0" xfId="0" applyFont="1"/>
    <xf numFmtId="0" fontId="39" fillId="0" borderId="0" xfId="0" applyFont="1"/>
    <xf numFmtId="0" fontId="51" fillId="0" borderId="0" xfId="0" applyFont="1"/>
    <xf numFmtId="4" fontId="53" fillId="0" borderId="0" xfId="3" applyNumberFormat="1" applyFont="1"/>
    <xf numFmtId="0" fontId="36" fillId="0" borderId="2" xfId="6" applyFont="1" applyBorder="1" applyAlignment="1">
      <alignment horizontal="center" vertical="center" wrapText="1"/>
    </xf>
    <xf numFmtId="2" fontId="57" fillId="0" borderId="2" xfId="6" applyNumberFormat="1" applyFont="1" applyBorder="1" applyAlignment="1">
      <alignment horizontal="center" vertical="center" wrapText="1"/>
    </xf>
    <xf numFmtId="0" fontId="58" fillId="0" borderId="2" xfId="6" applyFont="1" applyBorder="1" applyAlignment="1">
      <alignment horizontal="center" vertical="center" wrapText="1"/>
    </xf>
    <xf numFmtId="49" fontId="59" fillId="2" borderId="2" xfId="6" applyNumberFormat="1" applyFont="1" applyFill="1" applyBorder="1" applyAlignment="1">
      <alignment horizontal="center" vertical="center" wrapText="1"/>
    </xf>
    <xf numFmtId="4" fontId="59" fillId="2" borderId="2" xfId="6" applyNumberFormat="1" applyFont="1" applyFill="1" applyBorder="1" applyAlignment="1">
      <alignment horizontal="right" vertical="center"/>
    </xf>
    <xf numFmtId="4" fontId="59" fillId="0" borderId="2" xfId="6" applyNumberFormat="1" applyFont="1" applyBorder="1" applyAlignment="1">
      <alignment horizontal="right" vertical="center"/>
    </xf>
    <xf numFmtId="0" fontId="61" fillId="0" borderId="0" xfId="0" applyFont="1"/>
    <xf numFmtId="49" fontId="49" fillId="0" borderId="2" xfId="0" applyNumberFormat="1" applyFont="1" applyBorder="1" applyAlignment="1">
      <alignment horizontal="center" vertical="center" wrapText="1"/>
    </xf>
    <xf numFmtId="4" fontId="52" fillId="2" borderId="2" xfId="6" applyNumberFormat="1" applyFont="1" applyFill="1" applyBorder="1" applyAlignment="1">
      <alignment vertical="center" wrapText="1"/>
    </xf>
    <xf numFmtId="4" fontId="52" fillId="2" borderId="2" xfId="6" applyNumberFormat="1" applyFont="1" applyFill="1" applyBorder="1" applyAlignment="1">
      <alignment horizontal="right" vertical="center" wrapText="1"/>
    </xf>
    <xf numFmtId="4" fontId="52" fillId="0" borderId="2" xfId="6" applyNumberFormat="1" applyFont="1" applyBorder="1" applyAlignment="1">
      <alignment horizontal="right" vertical="center"/>
    </xf>
    <xf numFmtId="49" fontId="62" fillId="0" borderId="2" xfId="0" applyNumberFormat="1" applyFont="1" applyBorder="1" applyAlignment="1">
      <alignment horizontal="center" vertical="center"/>
    </xf>
    <xf numFmtId="4" fontId="49" fillId="2" borderId="2" xfId="0" applyNumberFormat="1" applyFont="1" applyFill="1" applyBorder="1" applyAlignment="1">
      <alignment vertical="center" wrapText="1"/>
    </xf>
    <xf numFmtId="4" fontId="52" fillId="2" borderId="2" xfId="6" applyNumberFormat="1" applyFont="1" applyFill="1" applyBorder="1" applyAlignment="1">
      <alignment horizontal="right" vertical="center"/>
    </xf>
    <xf numFmtId="0" fontId="51" fillId="0" borderId="0" xfId="0" applyFont="1" applyAlignment="1">
      <alignment vertical="center"/>
    </xf>
    <xf numFmtId="4" fontId="51" fillId="0" borderId="0" xfId="0" applyNumberFormat="1" applyFont="1"/>
    <xf numFmtId="4" fontId="63" fillId="2" borderId="2" xfId="0" applyNumberFormat="1" applyFont="1" applyFill="1" applyBorder="1" applyAlignment="1">
      <alignment horizontal="right" vertical="center" wrapText="1"/>
    </xf>
    <xf numFmtId="4" fontId="64" fillId="2" borderId="2" xfId="0" applyNumberFormat="1" applyFont="1" applyFill="1" applyBorder="1" applyAlignment="1">
      <alignment horizontal="right" vertical="center"/>
    </xf>
    <xf numFmtId="4" fontId="52" fillId="0" borderId="2" xfId="6" applyNumberFormat="1" applyFont="1" applyBorder="1" applyAlignment="1">
      <alignment horizontal="right" vertical="center" wrapText="1"/>
    </xf>
    <xf numFmtId="4" fontId="64" fillId="2" borderId="2" xfId="11" applyNumberFormat="1" applyFont="1" applyFill="1" applyBorder="1" applyAlignment="1">
      <alignment horizontal="right" vertical="center"/>
    </xf>
    <xf numFmtId="49" fontId="57" fillId="0" borderId="0" xfId="6" applyNumberFormat="1" applyFont="1" applyAlignment="1">
      <alignment horizontal="right" vertical="center"/>
    </xf>
    <xf numFmtId="165" fontId="5" fillId="2" borderId="0" xfId="5" applyNumberFormat="1" applyFont="1" applyFill="1" applyAlignment="1">
      <alignment vertical="top"/>
    </xf>
    <xf numFmtId="0" fontId="4" fillId="2" borderId="0" xfId="5" applyFont="1" applyFill="1" applyAlignment="1">
      <alignment vertical="center" wrapText="1"/>
    </xf>
    <xf numFmtId="0" fontId="4" fillId="2" borderId="0" xfId="5" applyFont="1" applyFill="1" applyAlignment="1">
      <alignment vertical="center"/>
    </xf>
    <xf numFmtId="0" fontId="4" fillId="0" borderId="0" xfId="5" applyFont="1" applyAlignment="1">
      <alignment horizontal="center" vertical="center"/>
    </xf>
    <xf numFmtId="0" fontId="4" fillId="2" borderId="0" xfId="5" applyFont="1" applyFill="1" applyAlignment="1">
      <alignment horizontal="center" vertical="center"/>
    </xf>
    <xf numFmtId="0" fontId="33" fillId="0" borderId="0" xfId="5" applyFont="1" applyAlignment="1">
      <alignment horizontal="center" vertical="center"/>
    </xf>
    <xf numFmtId="0" fontId="33" fillId="2" borderId="0" xfId="5" applyFont="1" applyFill="1" applyAlignment="1">
      <alignment horizontal="center" vertical="center"/>
    </xf>
    <xf numFmtId="165" fontId="5" fillId="0" borderId="1" xfId="5" applyNumberFormat="1" applyFont="1" applyBorder="1" applyAlignment="1">
      <alignment vertical="top"/>
    </xf>
    <xf numFmtId="165" fontId="5" fillId="2" borderId="1" xfId="5" applyNumberFormat="1" applyFont="1" applyFill="1" applyBorder="1" applyAlignment="1">
      <alignment vertical="top"/>
    </xf>
    <xf numFmtId="0" fontId="15" fillId="2" borderId="0" xfId="5" applyFont="1" applyFill="1" applyAlignment="1">
      <alignment vertical="center" wrapText="1"/>
    </xf>
    <xf numFmtId="0" fontId="68" fillId="0" borderId="0" xfId="0" applyFont="1"/>
    <xf numFmtId="14" fontId="12" fillId="0" borderId="0" xfId="6" applyNumberFormat="1" applyFont="1" applyAlignment="1">
      <alignment horizontal="center"/>
    </xf>
    <xf numFmtId="0" fontId="12" fillId="0" borderId="0" xfId="6" applyFont="1" applyAlignment="1">
      <alignment horizontal="left"/>
    </xf>
    <xf numFmtId="4" fontId="12" fillId="0" borderId="0" xfId="0" applyNumberFormat="1" applyFont="1"/>
    <xf numFmtId="4" fontId="69" fillId="0" borderId="0" xfId="0" applyNumberFormat="1" applyFont="1"/>
    <xf numFmtId="4" fontId="73" fillId="0" borderId="0" xfId="0" applyNumberFormat="1" applyFont="1" applyAlignment="1">
      <alignment horizontal="right"/>
    </xf>
    <xf numFmtId="0" fontId="12" fillId="0" borderId="0" xfId="0" applyFont="1" applyAlignment="1">
      <alignment vertical="top" wrapText="1"/>
    </xf>
    <xf numFmtId="0" fontId="74" fillId="0" borderId="2" xfId="0" applyFont="1" applyBorder="1" applyAlignment="1">
      <alignment horizontal="center" vertical="top" wrapText="1"/>
    </xf>
    <xf numFmtId="4" fontId="74" fillId="0" borderId="2" xfId="0" applyNumberFormat="1" applyFont="1" applyBorder="1" applyAlignment="1">
      <alignment horizontal="center" vertical="top" wrapText="1"/>
    </xf>
    <xf numFmtId="4" fontId="74" fillId="0" borderId="2" xfId="0" applyNumberFormat="1" applyFont="1" applyBorder="1" applyAlignment="1">
      <alignment horizontal="center" vertical="center" wrapText="1"/>
    </xf>
    <xf numFmtId="0" fontId="12" fillId="0" borderId="0" xfId="0" applyFont="1" applyAlignment="1">
      <alignment horizontal="center" vertical="top" wrapText="1"/>
    </xf>
    <xf numFmtId="49" fontId="12" fillId="0" borderId="0" xfId="0" applyNumberFormat="1" applyFont="1" applyAlignment="1">
      <alignment vertical="top" wrapText="1"/>
    </xf>
    <xf numFmtId="4" fontId="69" fillId="0" borderId="2" xfId="0" applyNumberFormat="1" applyFont="1" applyBorder="1" applyAlignment="1">
      <alignment horizontal="center" vertical="center" wrapText="1"/>
    </xf>
    <xf numFmtId="49" fontId="69" fillId="0" borderId="2" xfId="0" applyNumberFormat="1" applyFont="1" applyBorder="1" applyAlignment="1">
      <alignment vertical="justify" wrapText="1"/>
    </xf>
    <xf numFmtId="4" fontId="12" fillId="0" borderId="0" xfId="0" applyNumberFormat="1" applyFont="1" applyAlignment="1">
      <alignment vertical="top" wrapText="1"/>
    </xf>
    <xf numFmtId="49" fontId="9" fillId="0" borderId="0" xfId="0" applyNumberFormat="1" applyFont="1" applyAlignment="1">
      <alignment vertical="top" wrapText="1"/>
    </xf>
    <xf numFmtId="49" fontId="12" fillId="0" borderId="2" xfId="0" applyNumberFormat="1" applyFont="1" applyBorder="1" applyAlignment="1">
      <alignment vertical="justify" wrapText="1"/>
    </xf>
    <xf numFmtId="4" fontId="12" fillId="0" borderId="2" xfId="0" applyNumberFormat="1" applyFont="1" applyBorder="1" applyAlignment="1">
      <alignment horizontal="center" vertical="center" wrapText="1"/>
    </xf>
    <xf numFmtId="4" fontId="9" fillId="0" borderId="5"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0" xfId="0" applyNumberFormat="1" applyFont="1" applyAlignment="1">
      <alignment horizontal="right" vertical="top" wrapText="1"/>
    </xf>
    <xf numFmtId="4" fontId="9" fillId="0" borderId="0" xfId="0" applyNumberFormat="1" applyFont="1" applyAlignment="1">
      <alignment horizontal="center" vertical="center" wrapText="1"/>
    </xf>
    <xf numFmtId="49" fontId="75" fillId="0" borderId="0" xfId="0" applyNumberFormat="1" applyFont="1" applyAlignment="1">
      <alignment vertical="top" wrapText="1"/>
    </xf>
    <xf numFmtId="49" fontId="76" fillId="0" borderId="0" xfId="0" applyNumberFormat="1" applyFont="1" applyAlignment="1">
      <alignment vertical="top" wrapText="1"/>
    </xf>
    <xf numFmtId="0" fontId="75" fillId="0" borderId="0" xfId="0" applyFont="1"/>
    <xf numFmtId="4" fontId="75" fillId="0" borderId="0" xfId="0" applyNumberFormat="1" applyFont="1"/>
    <xf numFmtId="0" fontId="78" fillId="0" borderId="0" xfId="12" applyFont="1"/>
    <xf numFmtId="4" fontId="69" fillId="0" borderId="0" xfId="0" applyNumberFormat="1" applyFont="1" applyAlignment="1">
      <alignment horizontal="left" vertical="top"/>
    </xf>
    <xf numFmtId="0" fontId="74" fillId="0" borderId="17" xfId="0" applyFont="1" applyBorder="1" applyAlignment="1">
      <alignment horizontal="center" vertical="top" wrapText="1"/>
    </xf>
    <xf numFmtId="4" fontId="74" fillId="0" borderId="18" xfId="0" applyNumberFormat="1" applyFont="1" applyBorder="1" applyAlignment="1">
      <alignment horizontal="center" vertical="top" wrapText="1"/>
    </xf>
    <xf numFmtId="49" fontId="69" fillId="0" borderId="19" xfId="0" applyNumberFormat="1" applyFont="1" applyBorder="1" applyAlignment="1">
      <alignment horizontal="center" vertical="top" wrapText="1"/>
    </xf>
    <xf numFmtId="49" fontId="69" fillId="0" borderId="20" xfId="0" applyNumberFormat="1" applyFont="1" applyBorder="1" applyAlignment="1">
      <alignment horizontal="center" vertical="top" wrapText="1"/>
    </xf>
    <xf numFmtId="49" fontId="69" fillId="0" borderId="21" xfId="0" applyNumberFormat="1" applyFont="1" applyBorder="1" applyAlignment="1">
      <alignment horizontal="center" vertical="top" wrapText="1"/>
    </xf>
    <xf numFmtId="49" fontId="9" fillId="0" borderId="14" xfId="0" applyNumberFormat="1" applyFont="1" applyBorder="1" applyAlignment="1">
      <alignment horizontal="center" vertical="top" wrapText="1"/>
    </xf>
    <xf numFmtId="49" fontId="9" fillId="0" borderId="15" xfId="0" applyNumberFormat="1" applyFont="1" applyBorder="1" applyAlignment="1">
      <alignment vertical="justify" wrapText="1"/>
    </xf>
    <xf numFmtId="4" fontId="69" fillId="0" borderId="15" xfId="0" applyNumberFormat="1" applyFont="1" applyBorder="1" applyAlignment="1">
      <alignment horizontal="center" vertical="center" wrapText="1"/>
    </xf>
    <xf numFmtId="4" fontId="69" fillId="0" borderId="16" xfId="0" applyNumberFormat="1" applyFont="1" applyBorder="1" applyAlignment="1">
      <alignment horizontal="center" vertical="center" wrapText="1"/>
    </xf>
    <xf numFmtId="49" fontId="69" fillId="0" borderId="17" xfId="0" applyNumberFormat="1" applyFont="1" applyBorder="1" applyAlignment="1">
      <alignment horizontal="center" vertical="top" wrapText="1"/>
    </xf>
    <xf numFmtId="4" fontId="69" fillId="0" borderId="18" xfId="0" applyNumberFormat="1" applyFont="1" applyBorder="1" applyAlignment="1">
      <alignment horizontal="center" vertical="center" wrapText="1"/>
    </xf>
    <xf numFmtId="49" fontId="12" fillId="0" borderId="17" xfId="0" applyNumberFormat="1" applyFont="1" applyBorder="1" applyAlignment="1">
      <alignment horizontal="right" vertical="top" wrapText="1"/>
    </xf>
    <xf numFmtId="4" fontId="12" fillId="0" borderId="18" xfId="0" applyNumberFormat="1" applyFont="1" applyBorder="1" applyAlignment="1">
      <alignment horizontal="center" vertical="center" wrapText="1"/>
    </xf>
    <xf numFmtId="49" fontId="12" fillId="0" borderId="19" xfId="0" applyNumberFormat="1" applyFont="1" applyBorder="1" applyAlignment="1">
      <alignment horizontal="center" vertical="top" wrapText="1"/>
    </xf>
    <xf numFmtId="49" fontId="12" fillId="0" borderId="20" xfId="0" applyNumberFormat="1" applyFont="1" applyBorder="1" applyAlignment="1">
      <alignment horizontal="left" vertical="justify" wrapText="1"/>
    </xf>
    <xf numFmtId="4" fontId="12" fillId="0" borderId="20" xfId="0" applyNumberFormat="1" applyFont="1" applyBorder="1" applyAlignment="1">
      <alignment horizontal="center" vertical="center" wrapText="1"/>
    </xf>
    <xf numFmtId="4" fontId="12" fillId="0" borderId="21" xfId="0" applyNumberFormat="1" applyFont="1" applyBorder="1" applyAlignment="1">
      <alignment horizontal="center" vertical="center" wrapText="1"/>
    </xf>
    <xf numFmtId="0" fontId="42" fillId="0" borderId="0" xfId="0" applyFont="1"/>
    <xf numFmtId="0" fontId="12" fillId="0" borderId="0" xfId="13" applyFont="1"/>
    <xf numFmtId="0" fontId="42" fillId="0" borderId="0" xfId="13" applyFont="1" applyAlignment="1">
      <alignment horizontal="center"/>
    </xf>
    <xf numFmtId="0" fontId="9" fillId="0" borderId="0" xfId="13" applyFont="1" applyAlignment="1">
      <alignment horizontal="center"/>
    </xf>
    <xf numFmtId="0" fontId="9" fillId="0" borderId="0" xfId="6" applyFont="1" applyAlignment="1">
      <alignment horizontal="center"/>
    </xf>
    <xf numFmtId="4" fontId="12" fillId="0" borderId="0" xfId="13" applyNumberFormat="1" applyFont="1"/>
    <xf numFmtId="4" fontId="79" fillId="0" borderId="0" xfId="13" applyNumberFormat="1" applyFont="1"/>
    <xf numFmtId="0" fontId="33" fillId="0" borderId="0" xfId="14" applyFont="1"/>
    <xf numFmtId="0" fontId="33" fillId="0" borderId="0" xfId="14" applyFont="1" applyAlignment="1">
      <alignment horizontal="center"/>
    </xf>
    <xf numFmtId="0" fontId="49" fillId="0" borderId="0" xfId="0" applyFont="1" applyAlignment="1">
      <alignment horizontal="right" vertical="center"/>
    </xf>
    <xf numFmtId="0" fontId="49" fillId="0" borderId="0" xfId="0" applyFont="1" applyAlignment="1">
      <alignment vertical="center"/>
    </xf>
    <xf numFmtId="0" fontId="1" fillId="0" borderId="0" xfId="0" applyFont="1" applyAlignment="1">
      <alignment vertical="center"/>
    </xf>
    <xf numFmtId="165" fontId="49" fillId="0" borderId="0" xfId="16" applyNumberFormat="1" applyFont="1" applyAlignment="1">
      <alignment horizontal="left" vertical="center" wrapText="1"/>
    </xf>
    <xf numFmtId="0" fontId="47" fillId="0" borderId="0" xfId="14" applyFont="1"/>
    <xf numFmtId="0" fontId="49" fillId="0" borderId="0" xfId="14" applyFont="1" applyAlignment="1">
      <alignment vertical="center"/>
    </xf>
    <xf numFmtId="0" fontId="1" fillId="0" borderId="0" xfId="0" applyFont="1"/>
    <xf numFmtId="0" fontId="57" fillId="0" borderId="0" xfId="14" applyFont="1"/>
    <xf numFmtId="0" fontId="81" fillId="0" borderId="0" xfId="1" applyFont="1"/>
    <xf numFmtId="0" fontId="82" fillId="0" borderId="0" xfId="14" applyFont="1"/>
    <xf numFmtId="0" fontId="83" fillId="0" borderId="0" xfId="0" applyFont="1"/>
    <xf numFmtId="0" fontId="47" fillId="0" borderId="0" xfId="14" applyFont="1" applyAlignment="1">
      <alignment vertical="center"/>
    </xf>
    <xf numFmtId="0" fontId="59" fillId="0" borderId="0" xfId="14" applyFont="1"/>
    <xf numFmtId="0" fontId="5" fillId="0" borderId="0" xfId="14" applyFont="1"/>
    <xf numFmtId="0" fontId="85" fillId="0" borderId="0" xfId="14" applyFont="1"/>
    <xf numFmtId="0" fontId="86" fillId="0" borderId="0" xfId="0" applyFont="1" applyAlignment="1">
      <alignment horizontal="center" vertical="center"/>
    </xf>
    <xf numFmtId="0" fontId="1" fillId="0" borderId="0" xfId="0" applyFont="1" applyAlignment="1">
      <alignment wrapText="1"/>
    </xf>
    <xf numFmtId="0" fontId="52" fillId="0" borderId="0" xfId="16" applyFont="1" applyAlignment="1">
      <alignment horizontal="center" vertical="top"/>
    </xf>
    <xf numFmtId="0" fontId="31" fillId="0" borderId="0" xfId="0" applyFont="1"/>
    <xf numFmtId="0" fontId="17" fillId="0" borderId="0" xfId="14" applyFont="1" applyAlignment="1">
      <alignment horizontal="center" vertical="center" wrapText="1"/>
    </xf>
    <xf numFmtId="165" fontId="49" fillId="0" borderId="0" xfId="16" applyNumberFormat="1" applyFont="1" applyAlignment="1">
      <alignment horizontal="left" vertical="center"/>
    </xf>
    <xf numFmtId="0" fontId="49" fillId="0" borderId="0" xfId="0" applyFont="1" applyAlignment="1">
      <alignment horizontal="center" wrapText="1"/>
    </xf>
    <xf numFmtId="3" fontId="57" fillId="0" borderId="23" xfId="14" applyNumberFormat="1" applyFont="1" applyBorder="1"/>
    <xf numFmtId="0" fontId="47" fillId="0" borderId="0" xfId="14" applyFont="1" applyAlignment="1">
      <alignment horizontal="center"/>
    </xf>
    <xf numFmtId="0" fontId="66" fillId="0" borderId="0" xfId="16" applyFont="1" applyAlignment="1">
      <alignment horizontal="center"/>
    </xf>
    <xf numFmtId="165" fontId="52" fillId="0" borderId="0" xfId="16" applyNumberFormat="1" applyFont="1" applyAlignment="1">
      <alignment horizontal="right"/>
    </xf>
    <xf numFmtId="3" fontId="33" fillId="0" borderId="23" xfId="14" applyNumberFormat="1" applyFont="1" applyBorder="1"/>
    <xf numFmtId="0" fontId="33" fillId="0" borderId="0" xfId="0" applyFont="1"/>
    <xf numFmtId="1" fontId="33" fillId="0" borderId="23" xfId="14" applyNumberFormat="1" applyFont="1" applyBorder="1"/>
    <xf numFmtId="0" fontId="47" fillId="0" borderId="0" xfId="0" applyFont="1" applyAlignment="1">
      <alignment horizontal="center"/>
    </xf>
    <xf numFmtId="0" fontId="33" fillId="0" borderId="22" xfId="0" applyFont="1" applyBorder="1"/>
    <xf numFmtId="0" fontId="52" fillId="0" borderId="0" xfId="0" applyFont="1" applyAlignment="1">
      <alignment horizontal="right"/>
    </xf>
    <xf numFmtId="3" fontId="33" fillId="0" borderId="24" xfId="14" applyNumberFormat="1" applyFont="1" applyBorder="1"/>
    <xf numFmtId="0" fontId="52" fillId="0" borderId="25" xfId="0" applyFont="1" applyBorder="1" applyAlignment="1">
      <alignment horizontal="right"/>
    </xf>
    <xf numFmtId="0" fontId="33" fillId="0" borderId="26" xfId="0" applyFont="1" applyBorder="1"/>
    <xf numFmtId="0" fontId="33" fillId="0" borderId="23" xfId="0" applyFont="1" applyBorder="1"/>
    <xf numFmtId="0" fontId="52" fillId="0" borderId="27" xfId="0" applyFont="1" applyBorder="1" applyAlignment="1">
      <alignment horizontal="right"/>
    </xf>
    <xf numFmtId="3" fontId="33" fillId="0" borderId="28" xfId="14" applyNumberFormat="1" applyFont="1" applyBorder="1" applyAlignment="1" applyProtection="1">
      <alignment horizontal="right"/>
      <protection locked="0"/>
    </xf>
    <xf numFmtId="3" fontId="33" fillId="0" borderId="29" xfId="14" applyNumberFormat="1" applyFont="1" applyBorder="1"/>
    <xf numFmtId="0" fontId="4" fillId="0" borderId="22" xfId="14" applyFont="1" applyBorder="1"/>
    <xf numFmtId="0" fontId="4" fillId="0" borderId="22" xfId="14" applyFont="1" applyBorder="1" applyAlignment="1">
      <alignment horizontal="center"/>
    </xf>
    <xf numFmtId="0" fontId="57" fillId="0" borderId="22" xfId="0" applyFont="1" applyBorder="1" applyAlignment="1">
      <alignment horizontal="center"/>
    </xf>
    <xf numFmtId="0" fontId="1" fillId="0" borderId="22" xfId="0" applyFont="1" applyBorder="1" applyAlignment="1">
      <alignment horizontal="center"/>
    </xf>
    <xf numFmtId="165" fontId="52" fillId="0" borderId="22" xfId="14" applyNumberFormat="1" applyFont="1" applyBorder="1" applyAlignment="1">
      <alignment horizontal="right"/>
    </xf>
    <xf numFmtId="0" fontId="33" fillId="0" borderId="0" xfId="14" applyFont="1" applyAlignment="1">
      <alignment horizontal="center" vertical="center"/>
    </xf>
    <xf numFmtId="49" fontId="87" fillId="0" borderId="23" xfId="14" applyNumberFormat="1" applyFont="1" applyBorder="1" applyAlignment="1">
      <alignment horizontal="center" vertical="center" wrapText="1"/>
    </xf>
    <xf numFmtId="49" fontId="87" fillId="0" borderId="33" xfId="14" applyNumberFormat="1" applyFont="1" applyBorder="1" applyAlignment="1">
      <alignment horizontal="center" vertical="center" wrapText="1"/>
    </xf>
    <xf numFmtId="0" fontId="49" fillId="0" borderId="23" xfId="14" applyFont="1" applyBorder="1" applyAlignment="1">
      <alignment horizontal="center" vertical="center" wrapText="1"/>
    </xf>
    <xf numFmtId="0" fontId="49" fillId="0" borderId="33" xfId="14" applyFont="1" applyBorder="1" applyAlignment="1">
      <alignment horizontal="center" vertical="center" wrapText="1"/>
    </xf>
    <xf numFmtId="49" fontId="49" fillId="0" borderId="29" xfId="14" applyNumberFormat="1" applyFont="1" applyBorder="1" applyAlignment="1">
      <alignment horizontal="center" vertical="center" wrapText="1"/>
    </xf>
    <xf numFmtId="49" fontId="49" fillId="0" borderId="23" xfId="14" applyNumberFormat="1" applyFont="1" applyBorder="1" applyAlignment="1">
      <alignment horizontal="center" vertical="center" wrapText="1"/>
    </xf>
    <xf numFmtId="1" fontId="49" fillId="0" borderId="33" xfId="14" applyNumberFormat="1" applyFont="1" applyBorder="1" applyAlignment="1">
      <alignment horizontal="center" vertical="center" wrapText="1"/>
    </xf>
    <xf numFmtId="0" fontId="36" fillId="0" borderId="23" xfId="14" applyFont="1" applyBorder="1" applyAlignment="1">
      <alignment vertical="top" wrapText="1"/>
    </xf>
    <xf numFmtId="0" fontId="36" fillId="0" borderId="29" xfId="14" applyFont="1" applyBorder="1" applyAlignment="1">
      <alignment vertical="top" wrapText="1"/>
    </xf>
    <xf numFmtId="0" fontId="36" fillId="0" borderId="34" xfId="14" applyFont="1" applyBorder="1" applyAlignment="1">
      <alignment vertical="top" wrapText="1"/>
    </xf>
    <xf numFmtId="0" fontId="36" fillId="0" borderId="29" xfId="14" applyFont="1" applyBorder="1" applyAlignment="1">
      <alignment horizontal="center" vertical="top" wrapText="1"/>
    </xf>
    <xf numFmtId="0" fontId="52" fillId="0" borderId="23" xfId="14" applyFont="1" applyBorder="1" applyAlignment="1">
      <alignment horizontal="center" vertical="center" wrapText="1"/>
    </xf>
    <xf numFmtId="4" fontId="57" fillId="4" borderId="29" xfId="14" applyNumberFormat="1" applyFont="1" applyFill="1" applyBorder="1" applyAlignment="1">
      <alignment horizontal="right" vertical="center" wrapText="1"/>
    </xf>
    <xf numFmtId="4" fontId="57" fillId="4" borderId="23" xfId="14" applyNumberFormat="1" applyFont="1" applyFill="1" applyBorder="1" applyAlignment="1">
      <alignment horizontal="right" vertical="center" wrapText="1"/>
    </xf>
    <xf numFmtId="0" fontId="36" fillId="0" borderId="0" xfId="14" applyFont="1"/>
    <xf numFmtId="0" fontId="36" fillId="0" borderId="33" xfId="14" applyFont="1" applyBorder="1" applyAlignment="1">
      <alignment vertical="top" wrapText="1"/>
    </xf>
    <xf numFmtId="0" fontId="33" fillId="0" borderId="33" xfId="14" applyFont="1" applyBorder="1" applyAlignment="1">
      <alignment vertical="top" wrapText="1"/>
    </xf>
    <xf numFmtId="0" fontId="33" fillId="0" borderId="22" xfId="14" applyFont="1" applyBorder="1" applyAlignment="1">
      <alignment vertical="top" wrapText="1"/>
    </xf>
    <xf numFmtId="0" fontId="33" fillId="0" borderId="28" xfId="14" applyFont="1" applyBorder="1" applyAlignment="1">
      <alignment vertical="top" wrapText="1"/>
    </xf>
    <xf numFmtId="0" fontId="33" fillId="0" borderId="33" xfId="14" applyFont="1" applyBorder="1" applyAlignment="1">
      <alignment horizontal="center" vertical="top" wrapText="1"/>
    </xf>
    <xf numFmtId="0" fontId="36" fillId="0" borderId="22" xfId="14" applyFont="1" applyBorder="1" applyAlignment="1">
      <alignment vertical="top" wrapText="1"/>
    </xf>
    <xf numFmtId="4" fontId="57" fillId="4" borderId="35" xfId="14" applyNumberFormat="1" applyFont="1" applyFill="1" applyBorder="1" applyAlignment="1">
      <alignment horizontal="right" vertical="center" wrapText="1"/>
    </xf>
    <xf numFmtId="4" fontId="57" fillId="4" borderId="25" xfId="14" applyNumberFormat="1" applyFont="1" applyFill="1" applyBorder="1" applyAlignment="1">
      <alignment horizontal="right" vertical="center" wrapText="1"/>
    </xf>
    <xf numFmtId="0" fontId="33" fillId="0" borderId="23" xfId="14" applyFont="1" applyBorder="1" applyAlignment="1">
      <alignment vertical="top" wrapText="1"/>
    </xf>
    <xf numFmtId="0" fontId="33" fillId="0" borderId="29" xfId="14" applyFont="1" applyBorder="1" applyAlignment="1">
      <alignment vertical="top" wrapText="1"/>
    </xf>
    <xf numFmtId="0" fontId="33" fillId="0" borderId="34" xfId="14" applyFont="1" applyBorder="1" applyAlignment="1">
      <alignment vertical="top" wrapText="1"/>
    </xf>
    <xf numFmtId="0" fontId="33" fillId="0" borderId="29" xfId="14" applyFont="1" applyBorder="1" applyAlignment="1">
      <alignment horizontal="center" vertical="top" wrapText="1"/>
    </xf>
    <xf numFmtId="0" fontId="57" fillId="0" borderId="34" xfId="14" applyFont="1" applyBorder="1" applyAlignment="1">
      <alignment vertical="top" wrapText="1"/>
    </xf>
    <xf numFmtId="4" fontId="33" fillId="4" borderId="29" xfId="14" applyNumberFormat="1" applyFont="1" applyFill="1" applyBorder="1" applyAlignment="1">
      <alignment horizontal="right" vertical="center" wrapText="1"/>
    </xf>
    <xf numFmtId="4" fontId="33" fillId="4" borderId="23" xfId="14" applyNumberFormat="1" applyFont="1" applyFill="1" applyBorder="1" applyAlignment="1">
      <alignment horizontal="right" vertical="center" wrapText="1"/>
    </xf>
    <xf numFmtId="0" fontId="33" fillId="0" borderId="26" xfId="14" applyFont="1" applyBorder="1" applyAlignment="1">
      <alignment vertical="top" wrapText="1"/>
    </xf>
    <xf numFmtId="0" fontId="12" fillId="0" borderId="0" xfId="0" applyFont="1" applyAlignment="1">
      <alignment horizontal="justify" vertical="center"/>
    </xf>
    <xf numFmtId="4" fontId="33" fillId="0" borderId="33" xfId="14" applyNumberFormat="1" applyFont="1" applyBorder="1" applyAlignment="1">
      <alignment horizontal="right" vertical="center" wrapText="1"/>
    </xf>
    <xf numFmtId="4" fontId="33" fillId="0" borderId="23" xfId="14" applyNumberFormat="1" applyFont="1" applyBorder="1" applyAlignment="1">
      <alignment horizontal="right" vertical="center" wrapText="1"/>
    </xf>
    <xf numFmtId="4" fontId="33" fillId="0" borderId="29" xfId="14" applyNumberFormat="1" applyFont="1" applyBorder="1" applyAlignment="1">
      <alignment horizontal="right" vertical="center" wrapText="1"/>
    </xf>
    <xf numFmtId="0" fontId="36" fillId="0" borderId="32" xfId="14" applyFont="1" applyBorder="1" applyAlignment="1">
      <alignment vertical="top" wrapText="1"/>
    </xf>
    <xf numFmtId="0" fontId="36" fillId="0" borderId="28" xfId="14" applyFont="1" applyBorder="1" applyAlignment="1">
      <alignment vertical="top" wrapText="1"/>
    </xf>
    <xf numFmtId="4" fontId="57" fillId="4" borderId="33" xfId="14" applyNumberFormat="1" applyFont="1" applyFill="1" applyBorder="1" applyAlignment="1">
      <alignment horizontal="right" vertical="center" wrapText="1"/>
    </xf>
    <xf numFmtId="4" fontId="57" fillId="4" borderId="28" xfId="14" applyNumberFormat="1" applyFont="1" applyFill="1" applyBorder="1" applyAlignment="1">
      <alignment horizontal="right" vertical="center" wrapText="1"/>
    </xf>
    <xf numFmtId="0" fontId="57" fillId="0" borderId="22" xfId="14" applyFont="1" applyBorder="1" applyAlignment="1">
      <alignment vertical="top" wrapText="1"/>
    </xf>
    <xf numFmtId="4" fontId="33" fillId="4" borderId="25" xfId="14" applyNumberFormat="1" applyFont="1" applyFill="1" applyBorder="1" applyAlignment="1">
      <alignment horizontal="right" vertical="center" wrapText="1"/>
    </xf>
    <xf numFmtId="0" fontId="33" fillId="0" borderId="36" xfId="14" applyFont="1" applyBorder="1" applyAlignment="1">
      <alignment vertical="top" wrapText="1"/>
    </xf>
    <xf numFmtId="0" fontId="33" fillId="0" borderId="35" xfId="14" applyFont="1" applyBorder="1" applyAlignment="1">
      <alignment vertical="top" wrapText="1"/>
    </xf>
    <xf numFmtId="0" fontId="33" fillId="0" borderId="25" xfId="14" applyFont="1" applyBorder="1" applyAlignment="1">
      <alignment vertical="top" wrapText="1"/>
    </xf>
    <xf numFmtId="0" fontId="33" fillId="0" borderId="0" xfId="14" applyFont="1" applyAlignment="1">
      <alignment vertical="top" wrapText="1"/>
    </xf>
    <xf numFmtId="0" fontId="33" fillId="0" borderId="25" xfId="14" applyFont="1" applyBorder="1" applyAlignment="1">
      <alignment horizontal="center" vertical="top" wrapText="1"/>
    </xf>
    <xf numFmtId="4" fontId="33" fillId="4" borderId="31" xfId="14" applyNumberFormat="1" applyFont="1" applyFill="1" applyBorder="1" applyAlignment="1">
      <alignment horizontal="right" vertical="center" wrapText="1"/>
    </xf>
    <xf numFmtId="4" fontId="33" fillId="4" borderId="24" xfId="14" applyNumberFormat="1" applyFont="1" applyFill="1" applyBorder="1" applyAlignment="1">
      <alignment horizontal="right" vertical="center" wrapText="1"/>
    </xf>
    <xf numFmtId="1" fontId="33" fillId="0" borderId="29" xfId="14" applyNumberFormat="1" applyFont="1" applyBorder="1" applyAlignment="1">
      <alignment horizontal="center" vertical="top" wrapText="1"/>
    </xf>
    <xf numFmtId="0" fontId="33" fillId="0" borderId="32" xfId="14" applyFont="1" applyBorder="1" applyAlignment="1">
      <alignment vertical="top" wrapText="1"/>
    </xf>
    <xf numFmtId="0" fontId="33" fillId="0" borderId="24" xfId="14" applyFont="1" applyBorder="1" applyAlignment="1">
      <alignment vertical="top" wrapText="1"/>
    </xf>
    <xf numFmtId="0" fontId="33" fillId="0" borderId="31" xfId="14" applyFont="1" applyBorder="1" applyAlignment="1">
      <alignment vertical="top" wrapText="1"/>
    </xf>
    <xf numFmtId="0" fontId="33" fillId="0" borderId="31" xfId="14" applyFont="1" applyBorder="1" applyAlignment="1">
      <alignment horizontal="center" vertical="top" wrapText="1"/>
    </xf>
    <xf numFmtId="0" fontId="57" fillId="0" borderId="27" xfId="14" applyFont="1" applyBorder="1" applyAlignment="1">
      <alignment vertical="top" wrapText="1"/>
    </xf>
    <xf numFmtId="4" fontId="33" fillId="0" borderId="31" xfId="14" applyNumberFormat="1" applyFont="1" applyBorder="1" applyAlignment="1">
      <alignment horizontal="right" vertical="center" wrapText="1"/>
    </xf>
    <xf numFmtId="0" fontId="57" fillId="0" borderId="34" xfId="14" applyFont="1" applyBorder="1" applyAlignment="1">
      <alignment horizontal="left" vertical="top" wrapText="1"/>
    </xf>
    <xf numFmtId="0" fontId="57" fillId="0" borderId="26" xfId="14" applyFont="1" applyBorder="1" applyAlignment="1">
      <alignment vertical="top" wrapText="1"/>
    </xf>
    <xf numFmtId="0" fontId="57" fillId="0" borderId="23" xfId="14" applyFont="1" applyBorder="1" applyAlignment="1">
      <alignment vertical="top" wrapText="1"/>
    </xf>
    <xf numFmtId="0" fontId="57" fillId="0" borderId="29" xfId="14" applyFont="1" applyBorder="1" applyAlignment="1">
      <alignment vertical="top" wrapText="1"/>
    </xf>
    <xf numFmtId="0" fontId="57" fillId="0" borderId="29" xfId="14" applyFont="1" applyBorder="1" applyAlignment="1">
      <alignment horizontal="center" vertical="top" wrapText="1"/>
    </xf>
    <xf numFmtId="0" fontId="36" fillId="0" borderId="32" xfId="14" applyFont="1" applyBorder="1" applyAlignment="1">
      <alignment vertical="center" wrapText="1"/>
    </xf>
    <xf numFmtId="0" fontId="36" fillId="0" borderId="28" xfId="14" applyFont="1" applyBorder="1" applyAlignment="1">
      <alignment vertical="center" wrapText="1"/>
    </xf>
    <xf numFmtId="0" fontId="36" fillId="0" borderId="22" xfId="14" applyFont="1" applyBorder="1" applyAlignment="1">
      <alignment vertical="center" wrapText="1"/>
    </xf>
    <xf numFmtId="4" fontId="33" fillId="4" borderId="33" xfId="14" applyNumberFormat="1" applyFont="1" applyFill="1" applyBorder="1" applyAlignment="1">
      <alignment horizontal="right" vertical="center" wrapText="1"/>
    </xf>
    <xf numFmtId="4" fontId="33" fillId="4" borderId="26" xfId="14" applyNumberFormat="1" applyFont="1" applyFill="1" applyBorder="1" applyAlignment="1">
      <alignment horizontal="right" vertical="center" wrapText="1"/>
    </xf>
    <xf numFmtId="0" fontId="33" fillId="0" borderId="0" xfId="14" applyFont="1" applyAlignment="1">
      <alignment vertical="top"/>
    </xf>
    <xf numFmtId="4" fontId="33" fillId="4" borderId="32" xfId="14" applyNumberFormat="1" applyFont="1" applyFill="1" applyBorder="1" applyAlignment="1">
      <alignment horizontal="right" vertical="center" wrapText="1"/>
    </xf>
    <xf numFmtId="4" fontId="33" fillId="4" borderId="28" xfId="14" applyNumberFormat="1" applyFont="1" applyFill="1" applyBorder="1" applyAlignment="1">
      <alignment horizontal="right" vertical="center" wrapText="1"/>
    </xf>
    <xf numFmtId="4" fontId="33" fillId="4" borderId="36" xfId="14" applyNumberFormat="1" applyFont="1" applyFill="1" applyBorder="1" applyAlignment="1">
      <alignment horizontal="right" vertical="center" wrapText="1"/>
    </xf>
    <xf numFmtId="4" fontId="33" fillId="4" borderId="35" xfId="14" applyNumberFormat="1" applyFont="1" applyFill="1" applyBorder="1" applyAlignment="1">
      <alignment horizontal="right" vertical="center" wrapText="1"/>
    </xf>
    <xf numFmtId="0" fontId="57" fillId="0" borderId="32" xfId="14" applyFont="1" applyBorder="1" applyAlignment="1">
      <alignment vertical="top" wrapText="1"/>
    </xf>
    <xf numFmtId="0" fontId="36" fillId="0" borderId="26" xfId="14" applyFont="1" applyBorder="1" applyAlignment="1">
      <alignment vertical="top" wrapText="1"/>
    </xf>
    <xf numFmtId="0" fontId="33" fillId="0" borderId="23" xfId="14" applyFont="1" applyBorder="1" applyAlignment="1">
      <alignment horizontal="center" vertical="top" wrapText="1"/>
    </xf>
    <xf numFmtId="0" fontId="36" fillId="0" borderId="23" xfId="14" applyFont="1" applyBorder="1" applyAlignment="1">
      <alignment horizontal="center" vertical="top" wrapText="1"/>
    </xf>
    <xf numFmtId="0" fontId="33" fillId="0" borderId="28" xfId="14" applyFont="1" applyBorder="1" applyAlignment="1">
      <alignment horizontal="center" vertical="top" wrapText="1"/>
    </xf>
    <xf numFmtId="0" fontId="33" fillId="0" borderId="35" xfId="14" applyFont="1" applyBorder="1" applyAlignment="1">
      <alignment horizontal="center" vertical="top" wrapText="1"/>
    </xf>
    <xf numFmtId="0" fontId="57" fillId="0" borderId="0" xfId="14" applyFont="1" applyAlignment="1">
      <alignment vertical="top" wrapText="1"/>
    </xf>
    <xf numFmtId="0" fontId="57" fillId="0" borderId="36" xfId="14" applyFont="1" applyBorder="1" applyAlignment="1">
      <alignment vertical="top" wrapText="1"/>
    </xf>
    <xf numFmtId="0" fontId="57" fillId="0" borderId="35" xfId="14" applyFont="1" applyBorder="1" applyAlignment="1">
      <alignment vertical="top" wrapText="1"/>
    </xf>
    <xf numFmtId="0" fontId="57" fillId="0" borderId="25" xfId="14" applyFont="1" applyBorder="1" applyAlignment="1">
      <alignment vertical="top" wrapText="1"/>
    </xf>
    <xf numFmtId="0" fontId="57" fillId="0" borderId="35" xfId="14" applyFont="1" applyBorder="1" applyAlignment="1">
      <alignment horizontal="center" vertical="top" wrapText="1"/>
    </xf>
    <xf numFmtId="0" fontId="36" fillId="0" borderId="34" xfId="14" applyFont="1" applyBorder="1" applyAlignment="1">
      <alignment vertical="center" wrapText="1"/>
    </xf>
    <xf numFmtId="4" fontId="33" fillId="4" borderId="29" xfId="14" applyNumberFormat="1" applyFont="1" applyFill="1" applyBorder="1" applyAlignment="1">
      <alignment horizontal="right" vertical="center"/>
    </xf>
    <xf numFmtId="4" fontId="33" fillId="4" borderId="26" xfId="14" applyNumberFormat="1" applyFont="1" applyFill="1" applyBorder="1" applyAlignment="1">
      <alignment horizontal="right" vertical="center"/>
    </xf>
    <xf numFmtId="4" fontId="33" fillId="4" borderId="23" xfId="14" applyNumberFormat="1" applyFont="1" applyFill="1" applyBorder="1" applyAlignment="1">
      <alignment horizontal="right" vertical="center"/>
    </xf>
    <xf numFmtId="0" fontId="33" fillId="0" borderId="27" xfId="14" applyFont="1" applyBorder="1" applyAlignment="1">
      <alignment vertical="top" wrapText="1"/>
    </xf>
    <xf numFmtId="0" fontId="33" fillId="0" borderId="24" xfId="14" applyFont="1" applyBorder="1" applyAlignment="1">
      <alignment horizontal="center" vertical="top" wrapText="1"/>
    </xf>
    <xf numFmtId="4" fontId="33" fillId="4" borderId="30" xfId="14" applyNumberFormat="1" applyFont="1" applyFill="1" applyBorder="1" applyAlignment="1">
      <alignment horizontal="right" vertical="center" wrapText="1"/>
    </xf>
    <xf numFmtId="0" fontId="13" fillId="0" borderId="23" xfId="0" applyFont="1" applyBorder="1" applyAlignment="1">
      <alignment wrapText="1"/>
    </xf>
    <xf numFmtId="0" fontId="13" fillId="0" borderId="0" xfId="0" applyFont="1" applyAlignment="1">
      <alignment wrapText="1"/>
    </xf>
    <xf numFmtId="4" fontId="33" fillId="0" borderId="34" xfId="14" applyNumberFormat="1" applyFont="1" applyBorder="1" applyAlignment="1">
      <alignment horizontal="right" vertical="center" wrapText="1"/>
    </xf>
    <xf numFmtId="4" fontId="33" fillId="0" borderId="28" xfId="14" applyNumberFormat="1" applyFont="1" applyBorder="1" applyAlignment="1">
      <alignment horizontal="right" vertical="center" wrapText="1"/>
    </xf>
    <xf numFmtId="0" fontId="33" fillId="0" borderId="30" xfId="14" applyFont="1" applyBorder="1" applyAlignment="1">
      <alignment vertical="top" wrapText="1"/>
    </xf>
    <xf numFmtId="0" fontId="36" fillId="0" borderId="33" xfId="14" applyFont="1" applyBorder="1" applyAlignment="1">
      <alignment horizontal="center" vertical="top" wrapText="1"/>
    </xf>
    <xf numFmtId="4" fontId="33" fillId="0" borderId="24" xfId="14" applyNumberFormat="1" applyFont="1" applyBorder="1" applyAlignment="1">
      <alignment horizontal="right" vertical="center" wrapText="1"/>
    </xf>
    <xf numFmtId="0" fontId="57" fillId="0" borderId="24" xfId="14" applyFont="1" applyBorder="1" applyAlignment="1">
      <alignment vertical="top" wrapText="1"/>
    </xf>
    <xf numFmtId="0" fontId="57" fillId="0" borderId="31" xfId="14" applyFont="1" applyBorder="1" applyAlignment="1">
      <alignment vertical="top" wrapText="1"/>
    </xf>
    <xf numFmtId="0" fontId="57" fillId="0" borderId="31" xfId="14" applyFont="1" applyBorder="1" applyAlignment="1">
      <alignment horizontal="center" vertical="top" wrapText="1"/>
    </xf>
    <xf numFmtId="4" fontId="33" fillId="0" borderId="30" xfId="14" applyNumberFormat="1" applyFont="1" applyBorder="1" applyAlignment="1">
      <alignment horizontal="right" vertical="center" wrapText="1"/>
    </xf>
    <xf numFmtId="0" fontId="57" fillId="0" borderId="25" xfId="14" applyFont="1" applyBorder="1" applyAlignment="1">
      <alignment horizontal="center" vertical="top" wrapText="1"/>
    </xf>
    <xf numFmtId="4" fontId="33" fillId="0" borderId="35" xfId="14" applyNumberFormat="1" applyFont="1" applyBorder="1" applyAlignment="1">
      <alignment horizontal="right" vertical="center" wrapText="1"/>
    </xf>
    <xf numFmtId="4" fontId="33" fillId="0" borderId="25" xfId="14" applyNumberFormat="1" applyFont="1" applyBorder="1" applyAlignment="1">
      <alignment horizontal="right" vertical="center" wrapText="1"/>
    </xf>
    <xf numFmtId="1" fontId="33" fillId="0" borderId="23" xfId="14" applyNumberFormat="1" applyFont="1" applyBorder="1" applyAlignment="1">
      <alignment horizontal="right" vertical="center" wrapText="1"/>
    </xf>
    <xf numFmtId="0" fontId="57" fillId="0" borderId="34" xfId="14" applyFont="1" applyBorder="1" applyAlignment="1">
      <alignment vertical="center" wrapText="1"/>
    </xf>
    <xf numFmtId="4" fontId="57" fillId="4" borderId="26" xfId="14" applyNumberFormat="1" applyFont="1" applyFill="1" applyBorder="1" applyAlignment="1">
      <alignment horizontal="right" vertical="center" wrapText="1"/>
    </xf>
    <xf numFmtId="0" fontId="33" fillId="0" borderId="22" xfId="14" applyFont="1" applyBorder="1" applyAlignment="1">
      <alignment horizontal="center" vertical="top" wrapText="1"/>
    </xf>
    <xf numFmtId="0" fontId="33" fillId="0" borderId="34" xfId="14" applyFont="1" applyBorder="1" applyAlignment="1">
      <alignment horizontal="center" vertical="top" wrapText="1"/>
    </xf>
    <xf numFmtId="4" fontId="33" fillId="0" borderId="22" xfId="14" applyNumberFormat="1" applyFont="1" applyBorder="1" applyAlignment="1">
      <alignment horizontal="right" vertical="center" wrapText="1"/>
    </xf>
    <xf numFmtId="165" fontId="33" fillId="5" borderId="33" xfId="14" applyNumberFormat="1" applyFont="1" applyFill="1" applyBorder="1" applyAlignment="1">
      <alignment horizontal="right" vertical="center" wrapText="1"/>
    </xf>
    <xf numFmtId="0" fontId="82" fillId="0" borderId="31" xfId="14" applyFont="1" applyBorder="1" applyAlignment="1">
      <alignment horizontal="center" vertical="top" wrapText="1"/>
    </xf>
    <xf numFmtId="0" fontId="58" fillId="0" borderId="29" xfId="14" applyFont="1" applyBorder="1" applyAlignment="1">
      <alignment vertical="top" wrapText="1"/>
    </xf>
    <xf numFmtId="0" fontId="58" fillId="0" borderId="29" xfId="14" applyFont="1" applyBorder="1" applyAlignment="1">
      <alignment horizontal="center" vertical="top" wrapText="1"/>
    </xf>
    <xf numFmtId="4" fontId="33" fillId="4" borderId="34" xfId="14" applyNumberFormat="1" applyFont="1" applyFill="1" applyBorder="1" applyAlignment="1">
      <alignment horizontal="right" vertical="center" wrapText="1"/>
    </xf>
    <xf numFmtId="4" fontId="57" fillId="4" borderId="34" xfId="14" applyNumberFormat="1" applyFont="1" applyFill="1" applyBorder="1" applyAlignment="1">
      <alignment horizontal="right" vertical="center" wrapText="1"/>
    </xf>
    <xf numFmtId="4" fontId="33" fillId="4" borderId="22" xfId="14" applyNumberFormat="1" applyFont="1" applyFill="1" applyBorder="1" applyAlignment="1">
      <alignment horizontal="right" vertical="center" wrapText="1"/>
    </xf>
    <xf numFmtId="165" fontId="33" fillId="6" borderId="29" xfId="14" applyNumberFormat="1" applyFont="1" applyFill="1" applyBorder="1" applyAlignment="1">
      <alignment horizontal="right" vertical="center" wrapText="1"/>
    </xf>
    <xf numFmtId="4" fontId="33" fillId="0" borderId="27" xfId="14" applyNumberFormat="1" applyFont="1" applyBorder="1" applyAlignment="1">
      <alignment horizontal="right" vertical="center" wrapText="1"/>
    </xf>
    <xf numFmtId="4" fontId="33" fillId="4" borderId="27" xfId="14" applyNumberFormat="1" applyFont="1" applyFill="1" applyBorder="1" applyAlignment="1">
      <alignment horizontal="right" vertical="center" wrapText="1"/>
    </xf>
    <xf numFmtId="0" fontId="33" fillId="0" borderId="26" xfId="14" applyFont="1" applyBorder="1"/>
    <xf numFmtId="0" fontId="33" fillId="0" borderId="23" xfId="14" applyFont="1" applyBorder="1"/>
    <xf numFmtId="0" fontId="33" fillId="0" borderId="29" xfId="14" applyFont="1" applyBorder="1"/>
    <xf numFmtId="0" fontId="33" fillId="0" borderId="34" xfId="14" applyFont="1" applyBorder="1"/>
    <xf numFmtId="0" fontId="33" fillId="0" borderId="23" xfId="14" applyFont="1" applyBorder="1" applyAlignment="1">
      <alignment horizontal="center"/>
    </xf>
    <xf numFmtId="0" fontId="36" fillId="0" borderId="34" xfId="14" applyFont="1" applyBorder="1"/>
    <xf numFmtId="4" fontId="57" fillId="4" borderId="29" xfId="14" applyNumberFormat="1" applyFont="1" applyFill="1" applyBorder="1" applyAlignment="1">
      <alignment horizontal="right" vertical="center"/>
    </xf>
    <xf numFmtId="165" fontId="57" fillId="0" borderId="27" xfId="14" applyNumberFormat="1" applyFont="1" applyBorder="1" applyAlignment="1">
      <alignment horizontal="right" vertical="center"/>
    </xf>
    <xf numFmtId="165" fontId="57" fillId="0" borderId="0" xfId="14" applyNumberFormat="1" applyFont="1" applyAlignment="1">
      <alignment horizontal="right" vertical="center"/>
    </xf>
    <xf numFmtId="0" fontId="52" fillId="0" borderId="0" xfId="14" applyFont="1" applyAlignment="1">
      <alignment horizontal="center" vertical="center" wrapText="1"/>
    </xf>
    <xf numFmtId="165" fontId="57" fillId="0" borderId="22" xfId="14" applyNumberFormat="1" applyFont="1" applyBorder="1" applyAlignment="1">
      <alignment horizontal="right" vertical="center"/>
    </xf>
    <xf numFmtId="0" fontId="33" fillId="0" borderId="0" xfId="14" applyFont="1" applyAlignment="1">
      <alignment vertical="center"/>
    </xf>
    <xf numFmtId="0" fontId="65" fillId="0" borderId="0" xfId="14" applyFont="1" applyAlignment="1">
      <alignment vertical="top"/>
    </xf>
    <xf numFmtId="0" fontId="92" fillId="0" borderId="0" xfId="14" applyFont="1" applyAlignment="1">
      <alignment horizontal="center" vertical="top"/>
    </xf>
    <xf numFmtId="0" fontId="93" fillId="0" borderId="0" xfId="14" applyFont="1" applyAlignment="1">
      <alignment horizontal="center" vertical="top"/>
    </xf>
    <xf numFmtId="0" fontId="33" fillId="0" borderId="22" xfId="14" applyFont="1" applyBorder="1"/>
    <xf numFmtId="0" fontId="33" fillId="0" borderId="22" xfId="14" applyFont="1" applyBorder="1" applyAlignment="1">
      <alignment horizontal="center"/>
    </xf>
    <xf numFmtId="0" fontId="1" fillId="0" borderId="0" xfId="0" applyFont="1" applyAlignment="1">
      <alignment horizontal="center"/>
    </xf>
    <xf numFmtId="0" fontId="92" fillId="0" borderId="27" xfId="14" applyFont="1" applyBorder="1" applyAlignment="1">
      <alignment horizontal="center" vertical="top"/>
    </xf>
    <xf numFmtId="0" fontId="98" fillId="0" borderId="0" xfId="19" applyFont="1" applyAlignment="1">
      <alignment vertical="center"/>
    </xf>
    <xf numFmtId="0" fontId="98" fillId="0" borderId="0" xfId="19" applyFont="1" applyAlignment="1">
      <alignment vertical="center" wrapText="1"/>
    </xf>
    <xf numFmtId="0" fontId="95" fillId="0" borderId="0" xfId="0" applyFont="1"/>
    <xf numFmtId="0" fontId="98" fillId="0" borderId="0" xfId="19" applyFont="1" applyAlignment="1">
      <alignment horizontal="center"/>
    </xf>
    <xf numFmtId="0" fontId="98" fillId="0" borderId="0" xfId="19" applyFont="1"/>
    <xf numFmtId="0" fontId="98" fillId="0" borderId="0" xfId="16" applyFont="1"/>
    <xf numFmtId="0" fontId="98" fillId="0" borderId="0" xfId="19" applyFont="1" applyAlignment="1">
      <alignment wrapText="1"/>
    </xf>
    <xf numFmtId="0" fontId="98" fillId="0" borderId="0" xfId="16" applyFont="1" applyAlignment="1">
      <alignment vertical="center" wrapText="1"/>
    </xf>
    <xf numFmtId="49" fontId="98" fillId="0" borderId="0" xfId="18" applyNumberFormat="1" applyFont="1" applyAlignment="1">
      <alignment horizontal="left" vertical="top" wrapText="1"/>
    </xf>
    <xf numFmtId="1" fontId="98" fillId="0" borderId="0" xfId="19" applyNumberFormat="1" applyFont="1" applyProtection="1">
      <protection locked="0"/>
    </xf>
    <xf numFmtId="49" fontId="98" fillId="0" borderId="0" xfId="18" applyNumberFormat="1" applyFont="1" applyAlignment="1">
      <alignment horizontal="center" vertical="top" wrapText="1"/>
    </xf>
    <xf numFmtId="49" fontId="98" fillId="0" borderId="34" xfId="18" applyNumberFormat="1" applyFont="1" applyBorder="1" applyAlignment="1">
      <alignment horizontal="left" vertical="top" wrapText="1"/>
    </xf>
    <xf numFmtId="49" fontId="89" fillId="0" borderId="34" xfId="18" applyNumberFormat="1" applyFont="1" applyBorder="1"/>
    <xf numFmtId="49" fontId="98" fillId="0" borderId="34" xfId="18" applyNumberFormat="1" applyFont="1" applyBorder="1"/>
    <xf numFmtId="165" fontId="98" fillId="0" borderId="34" xfId="18" applyNumberFormat="1" applyFont="1" applyBorder="1"/>
    <xf numFmtId="165" fontId="98" fillId="0" borderId="0" xfId="18" applyNumberFormat="1" applyFont="1"/>
    <xf numFmtId="49" fontId="98" fillId="0" borderId="0" xfId="18" applyNumberFormat="1" applyFont="1" applyAlignment="1">
      <alignment horizontal="left"/>
    </xf>
    <xf numFmtId="49" fontId="98" fillId="0" borderId="0" xfId="18" applyNumberFormat="1" applyFont="1" applyAlignment="1">
      <alignment horizontal="center"/>
    </xf>
    <xf numFmtId="165" fontId="98" fillId="0" borderId="0" xfId="18" applyNumberFormat="1" applyFont="1" applyAlignment="1">
      <alignment horizontal="center"/>
    </xf>
    <xf numFmtId="165" fontId="98" fillId="0" borderId="2" xfId="18" applyNumberFormat="1" applyFont="1" applyBorder="1" applyAlignment="1">
      <alignment horizontal="center"/>
    </xf>
    <xf numFmtId="165" fontId="98" fillId="0" borderId="2" xfId="18" applyNumberFormat="1" applyFont="1" applyBorder="1" applyAlignment="1">
      <alignment horizontal="right"/>
    </xf>
    <xf numFmtId="1" fontId="98" fillId="0" borderId="2" xfId="18" applyNumberFormat="1" applyFont="1" applyBorder="1" applyAlignment="1">
      <alignment horizontal="right"/>
    </xf>
    <xf numFmtId="49" fontId="89" fillId="0" borderId="34" xfId="18" applyNumberFormat="1" applyFont="1" applyBorder="1" applyAlignment="1">
      <alignment horizontal="center"/>
    </xf>
    <xf numFmtId="49" fontId="98" fillId="0" borderId="34" xfId="18" applyNumberFormat="1" applyFont="1" applyBorder="1" applyAlignment="1">
      <alignment horizontal="center"/>
    </xf>
    <xf numFmtId="165" fontId="98" fillId="0" borderId="34" xfId="18" applyNumberFormat="1" applyFont="1" applyBorder="1" applyAlignment="1">
      <alignment horizontal="center"/>
    </xf>
    <xf numFmtId="165" fontId="98" fillId="0" borderId="22" xfId="18" applyNumberFormat="1" applyFont="1" applyBorder="1" applyAlignment="1">
      <alignment horizontal="center"/>
    </xf>
    <xf numFmtId="0" fontId="49" fillId="0" borderId="2" xfId="19" applyFont="1" applyBorder="1" applyAlignment="1">
      <alignment horizontal="center" vertical="center" wrapText="1"/>
    </xf>
    <xf numFmtId="0" fontId="49" fillId="0" borderId="2" xfId="19" applyFont="1" applyBorder="1" applyAlignment="1">
      <alignment horizontal="center" vertical="center"/>
    </xf>
    <xf numFmtId="0" fontId="57" fillId="0" borderId="40" xfId="19" applyFont="1" applyBorder="1" applyAlignment="1">
      <alignment horizontal="left" vertical="center" wrapText="1"/>
    </xf>
    <xf numFmtId="0" fontId="57" fillId="0" borderId="41" xfId="19" applyFont="1" applyBorder="1" applyAlignment="1">
      <alignment horizontal="center" vertical="center" wrapText="1"/>
    </xf>
    <xf numFmtId="2" fontId="57" fillId="0" borderId="41" xfId="19" applyNumberFormat="1" applyFont="1" applyBorder="1" applyAlignment="1">
      <alignment horizontal="center" vertical="center" wrapText="1"/>
    </xf>
    <xf numFmtId="2" fontId="57" fillId="0" borderId="42" xfId="19" applyNumberFormat="1" applyFont="1" applyBorder="1" applyAlignment="1">
      <alignment horizontal="center" vertical="center" wrapText="1"/>
    </xf>
    <xf numFmtId="0" fontId="57" fillId="0" borderId="43" xfId="19" applyFont="1" applyBorder="1" applyAlignment="1">
      <alignment horizontal="left" vertical="center" wrapText="1"/>
    </xf>
    <xf numFmtId="0" fontId="57" fillId="0" borderId="23" xfId="19" applyFont="1" applyBorder="1" applyAlignment="1">
      <alignment horizontal="center" vertical="center" wrapText="1"/>
    </xf>
    <xf numFmtId="2" fontId="57" fillId="0" borderId="23" xfId="19" applyNumberFormat="1" applyFont="1" applyBorder="1" applyAlignment="1">
      <alignment horizontal="center" vertical="center" wrapText="1"/>
    </xf>
    <xf numFmtId="2" fontId="57" fillId="0" borderId="44" xfId="19" applyNumberFormat="1" applyFont="1" applyBorder="1" applyAlignment="1">
      <alignment horizontal="center" vertical="center" wrapText="1"/>
    </xf>
    <xf numFmtId="2" fontId="65" fillId="0" borderId="23" xfId="19" applyNumberFormat="1" applyFont="1" applyBorder="1" applyAlignment="1">
      <alignment horizontal="center" vertical="center" wrapText="1"/>
    </xf>
    <xf numFmtId="0" fontId="13" fillId="2" borderId="43" xfId="19" applyFill="1" applyBorder="1" applyAlignment="1">
      <alignment horizontal="left" vertical="center" wrapText="1"/>
    </xf>
    <xf numFmtId="0" fontId="13" fillId="0" borderId="43" xfId="19" applyBorder="1" applyAlignment="1">
      <alignment horizontal="left" vertical="center" wrapText="1"/>
    </xf>
    <xf numFmtId="0" fontId="13" fillId="2" borderId="45" xfId="19" applyFill="1" applyBorder="1" applyAlignment="1">
      <alignment horizontal="left" vertical="center" wrapText="1"/>
    </xf>
    <xf numFmtId="0" fontId="57" fillId="0" borderId="46" xfId="19" applyFont="1" applyBorder="1" applyAlignment="1">
      <alignment horizontal="center" vertical="center" wrapText="1"/>
    </xf>
    <xf numFmtId="2" fontId="57" fillId="0" borderId="46" xfId="19" applyNumberFormat="1" applyFont="1" applyBorder="1" applyAlignment="1">
      <alignment horizontal="center" vertical="center" wrapText="1"/>
    </xf>
    <xf numFmtId="2" fontId="57" fillId="0" borderId="47" xfId="19" applyNumberFormat="1" applyFont="1" applyBorder="1" applyAlignment="1">
      <alignment horizontal="center" vertical="center" wrapText="1"/>
    </xf>
    <xf numFmtId="2" fontId="98" fillId="0" borderId="0" xfId="19" applyNumberFormat="1" applyFont="1" applyAlignment="1">
      <alignment vertical="center"/>
    </xf>
    <xf numFmtId="0" fontId="40" fillId="0" borderId="22" xfId="17" applyFont="1" applyBorder="1" applyAlignment="1">
      <alignment horizontal="center"/>
    </xf>
    <xf numFmtId="0" fontId="40" fillId="0" borderId="0" xfId="17" applyFont="1"/>
    <xf numFmtId="0" fontId="97" fillId="0" borderId="27" xfId="17" applyFont="1" applyBorder="1" applyAlignment="1">
      <alignment horizontal="center" vertical="center" wrapText="1"/>
    </xf>
    <xf numFmtId="0" fontId="97" fillId="0" borderId="0" xfId="17" applyFont="1" applyAlignment="1">
      <alignment vertical="center"/>
    </xf>
    <xf numFmtId="0" fontId="97" fillId="0" borderId="0" xfId="17" applyFont="1" applyAlignment="1">
      <alignment horizontal="center" vertical="center"/>
    </xf>
    <xf numFmtId="0" fontId="40" fillId="0" borderId="0" xfId="17" applyFont="1" applyAlignment="1">
      <alignment horizontal="left"/>
    </xf>
    <xf numFmtId="0" fontId="101" fillId="0" borderId="0" xfId="17" applyFont="1" applyAlignment="1">
      <alignment horizontal="left"/>
    </xf>
    <xf numFmtId="0" fontId="101" fillId="0" borderId="22" xfId="17" applyFont="1" applyBorder="1" applyAlignment="1">
      <alignment horizontal="center"/>
    </xf>
    <xf numFmtId="0" fontId="101" fillId="0" borderId="0" xfId="17" applyFont="1"/>
    <xf numFmtId="0" fontId="96" fillId="0" borderId="0" xfId="0" applyFont="1"/>
    <xf numFmtId="0" fontId="96" fillId="0" borderId="0" xfId="0" applyFont="1" applyAlignment="1">
      <alignment wrapText="1"/>
    </xf>
    <xf numFmtId="0" fontId="98" fillId="0" borderId="2" xfId="19" applyFont="1" applyBorder="1"/>
    <xf numFmtId="1" fontId="98" fillId="0" borderId="2" xfId="19" applyNumberFormat="1" applyFont="1" applyBorder="1" applyProtection="1">
      <protection locked="0"/>
    </xf>
    <xf numFmtId="167" fontId="6" fillId="0" borderId="3" xfId="6" applyNumberFormat="1" applyFont="1" applyBorder="1" applyAlignment="1">
      <alignment vertical="center" wrapText="1"/>
    </xf>
    <xf numFmtId="0" fontId="96" fillId="0" borderId="0" xfId="0" applyFont="1" applyAlignment="1">
      <alignment horizontal="center" wrapText="1"/>
    </xf>
    <xf numFmtId="0" fontId="96" fillId="0" borderId="0" xfId="0" applyFont="1" applyAlignment="1">
      <alignment horizontal="center"/>
    </xf>
    <xf numFmtId="0" fontId="102" fillId="0" borderId="0" xfId="0" applyFont="1" applyAlignment="1">
      <alignment horizontal="left" wrapText="1"/>
    </xf>
    <xf numFmtId="4" fontId="12" fillId="0" borderId="0" xfId="2" applyNumberFormat="1" applyFont="1" applyAlignment="1">
      <alignment horizontal="left" vertical="top"/>
    </xf>
    <xf numFmtId="0" fontId="4" fillId="0" borderId="0" xfId="10" applyFont="1" applyAlignment="1">
      <alignment horizontal="left"/>
    </xf>
    <xf numFmtId="0" fontId="12" fillId="0" borderId="0" xfId="0" applyFont="1" applyAlignment="1">
      <alignment horizontal="right"/>
    </xf>
    <xf numFmtId="0" fontId="12" fillId="0" borderId="0" xfId="0" applyFont="1" applyAlignment="1">
      <alignment horizontal="left" vertical="top" wrapText="1"/>
    </xf>
    <xf numFmtId="0" fontId="12" fillId="0" borderId="0" xfId="0" applyFont="1"/>
    <xf numFmtId="0" fontId="42" fillId="0" borderId="0" xfId="0" applyFont="1" applyAlignment="1">
      <alignment horizontal="center"/>
    </xf>
    <xf numFmtId="0" fontId="12" fillId="0" borderId="0" xfId="13" applyFont="1" applyAlignment="1">
      <alignment horizontal="center"/>
    </xf>
    <xf numFmtId="0" fontId="42" fillId="0" borderId="0" xfId="13" applyFont="1" applyAlignment="1">
      <alignment horizontal="center"/>
    </xf>
    <xf numFmtId="0" fontId="12" fillId="0" borderId="0" xfId="6" applyFont="1" applyAlignment="1">
      <alignment horizontal="center" vertical="center"/>
    </xf>
    <xf numFmtId="0" fontId="12" fillId="0" borderId="0" xfId="6" applyFont="1" applyAlignment="1">
      <alignment horizontal="center" vertical="center" wrapText="1"/>
    </xf>
    <xf numFmtId="0" fontId="70" fillId="0" borderId="0" xfId="0" applyFont="1" applyAlignment="1">
      <alignment horizontal="left"/>
    </xf>
    <xf numFmtId="0" fontId="74" fillId="0" borderId="14" xfId="0" applyFont="1" applyBorder="1" applyAlignment="1">
      <alignment horizontal="center" vertical="top" wrapText="1"/>
    </xf>
    <xf numFmtId="0" fontId="74" fillId="0" borderId="15" xfId="0" applyFont="1" applyBorder="1" applyAlignment="1">
      <alignment horizontal="center" vertical="top" wrapText="1"/>
    </xf>
    <xf numFmtId="4" fontId="74" fillId="0" borderId="15" xfId="0" applyNumberFormat="1" applyFont="1" applyBorder="1" applyAlignment="1">
      <alignment horizontal="center" vertical="top" wrapText="1"/>
    </xf>
    <xf numFmtId="4" fontId="74" fillId="0" borderId="16" xfId="0" applyNumberFormat="1" applyFont="1" applyBorder="1" applyAlignment="1">
      <alignment horizontal="center" vertical="top" wrapText="1"/>
    </xf>
    <xf numFmtId="49" fontId="9" fillId="0" borderId="10" xfId="0" applyNumberFormat="1" applyFont="1" applyBorder="1" applyAlignment="1">
      <alignment horizontal="right" vertical="top" wrapText="1"/>
    </xf>
    <xf numFmtId="49" fontId="9" fillId="0" borderId="5" xfId="0" applyNumberFormat="1" applyFont="1" applyBorder="1" applyAlignment="1">
      <alignment horizontal="right" vertical="top" wrapText="1"/>
    </xf>
    <xf numFmtId="0" fontId="12" fillId="0" borderId="0" xfId="6" applyFont="1" applyAlignment="1">
      <alignment horizontal="center"/>
    </xf>
    <xf numFmtId="0" fontId="41" fillId="0" borderId="0" xfId="6" applyFont="1" applyAlignment="1">
      <alignment horizontal="center"/>
    </xf>
    <xf numFmtId="0" fontId="5" fillId="0" borderId="0" xfId="6" applyFont="1" applyAlignment="1">
      <alignment horizontal="center"/>
    </xf>
    <xf numFmtId="0" fontId="4" fillId="0" borderId="0" xfId="6" applyFont="1" applyAlignment="1">
      <alignment horizontal="left"/>
    </xf>
    <xf numFmtId="0" fontId="9" fillId="0" borderId="0" xfId="6" applyFont="1" applyAlignment="1">
      <alignment horizontal="center" vertical="center"/>
    </xf>
    <xf numFmtId="0" fontId="10" fillId="0" borderId="0" xfId="0" applyFont="1" applyAlignment="1">
      <alignment horizontal="center" vertical="center"/>
    </xf>
    <xf numFmtId="0" fontId="42" fillId="0" borderId="0" xfId="6" applyFont="1" applyAlignment="1">
      <alignment horizontal="center" vertical="center" wrapText="1"/>
    </xf>
    <xf numFmtId="0" fontId="44" fillId="0" borderId="0" xfId="0" applyFont="1" applyAlignment="1">
      <alignment horizontal="center"/>
    </xf>
    <xf numFmtId="0" fontId="9" fillId="0" borderId="11" xfId="6" applyFont="1" applyBorder="1" applyAlignment="1">
      <alignment horizontal="center" vertical="center" wrapText="1"/>
    </xf>
    <xf numFmtId="0" fontId="9" fillId="0" borderId="9" xfId="6" applyFont="1" applyBorder="1" applyAlignment="1">
      <alignment horizontal="center" vertical="center" wrapText="1"/>
    </xf>
    <xf numFmtId="0" fontId="0" fillId="0" borderId="12" xfId="0" applyBorder="1" applyAlignment="1">
      <alignment horizontal="center" vertical="center" wrapText="1"/>
    </xf>
    <xf numFmtId="0" fontId="7" fillId="0" borderId="0" xfId="6" applyFont="1" applyAlignment="1">
      <alignment horizontal="left"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6" applyFont="1" applyBorder="1" applyAlignment="1">
      <alignment horizontal="center" vertical="center" wrapText="1"/>
    </xf>
    <xf numFmtId="0" fontId="8" fillId="0" borderId="1" xfId="6" applyFont="1" applyBorder="1" applyAlignment="1">
      <alignment horizontal="left" vertical="center"/>
    </xf>
    <xf numFmtId="0" fontId="33" fillId="0" borderId="0" xfId="5" applyFont="1" applyAlignment="1">
      <alignment horizontal="left" vertical="top" wrapText="1"/>
    </xf>
    <xf numFmtId="0" fontId="6" fillId="0" borderId="10" xfId="6" applyFont="1" applyBorder="1" applyAlignment="1">
      <alignment horizontal="right" vertical="center" wrapText="1"/>
    </xf>
    <xf numFmtId="0" fontId="6" fillId="0" borderId="5" xfId="6" applyFont="1" applyBorder="1" applyAlignment="1">
      <alignment horizontal="right" vertical="center"/>
    </xf>
    <xf numFmtId="0" fontId="10" fillId="0" borderId="2" xfId="0" applyFont="1" applyBorder="1" applyAlignment="1">
      <alignment horizontal="center" vertical="center" wrapText="1"/>
    </xf>
    <xf numFmtId="0" fontId="54" fillId="0" borderId="1" xfId="6" applyFont="1" applyBorder="1" applyAlignment="1">
      <alignment horizontal="left" vertical="center"/>
    </xf>
    <xf numFmtId="0" fontId="52" fillId="0" borderId="1" xfId="6" applyFont="1" applyBorder="1" applyAlignment="1">
      <alignment horizontal="right" vertical="center"/>
    </xf>
    <xf numFmtId="0" fontId="56" fillId="0" borderId="1" xfId="0" applyFont="1" applyBorder="1"/>
    <xf numFmtId="0" fontId="36" fillId="0" borderId="2" xfId="6" applyFont="1" applyBorder="1" applyAlignment="1">
      <alignment horizontal="center" vertical="center" wrapText="1"/>
    </xf>
    <xf numFmtId="0" fontId="49" fillId="0" borderId="6" xfId="0" applyFont="1" applyBorder="1" applyAlignment="1">
      <alignment horizontal="left" wrapText="1"/>
    </xf>
    <xf numFmtId="0" fontId="49" fillId="0" borderId="13" xfId="0" applyFont="1" applyBorder="1" applyAlignment="1">
      <alignment horizontal="left" wrapText="1"/>
    </xf>
    <xf numFmtId="0" fontId="49" fillId="2" borderId="2" xfId="0" applyFont="1" applyFill="1" applyBorder="1" applyAlignment="1">
      <alignment wrapText="1"/>
    </xf>
    <xf numFmtId="0" fontId="58" fillId="0" borderId="2" xfId="6" applyFont="1" applyBorder="1" applyAlignment="1">
      <alignment horizontal="center" vertical="center" wrapText="1"/>
    </xf>
    <xf numFmtId="0" fontId="59" fillId="0" borderId="2" xfId="6" applyFont="1" applyBorder="1" applyAlignment="1">
      <alignment horizontal="left" vertical="center" wrapText="1"/>
    </xf>
    <xf numFmtId="0" fontId="60" fillId="0" borderId="2" xfId="0" applyFont="1" applyBorder="1" applyAlignment="1">
      <alignment horizontal="left" vertical="center" wrapText="1"/>
    </xf>
    <xf numFmtId="0" fontId="49" fillId="0" borderId="2" xfId="0" applyFont="1" applyBorder="1" applyAlignment="1">
      <alignment wrapText="1"/>
    </xf>
    <xf numFmtId="0" fontId="62" fillId="0" borderId="2" xfId="0" applyFont="1" applyBorder="1" applyAlignment="1">
      <alignment wrapText="1"/>
    </xf>
    <xf numFmtId="0" fontId="62" fillId="2" borderId="2" xfId="0" applyFont="1" applyFill="1" applyBorder="1" applyAlignment="1">
      <alignment wrapText="1"/>
    </xf>
    <xf numFmtId="0" fontId="62" fillId="2" borderId="2" xfId="0" applyFont="1" applyFill="1" applyBorder="1" applyAlignment="1">
      <alignment vertical="center" wrapText="1"/>
    </xf>
    <xf numFmtId="0" fontId="4" fillId="2" borderId="1" xfId="5" applyFont="1" applyFill="1" applyBorder="1" applyAlignment="1">
      <alignment horizontal="left" vertical="top"/>
    </xf>
    <xf numFmtId="165" fontId="4" fillId="2" borderId="1" xfId="5" applyNumberFormat="1" applyFont="1" applyFill="1" applyBorder="1" applyAlignment="1">
      <alignment horizontal="center" vertical="top"/>
    </xf>
    <xf numFmtId="0" fontId="67" fillId="0" borderId="1" xfId="0" applyFont="1" applyBorder="1" applyAlignment="1">
      <alignment horizontal="center" vertical="top"/>
    </xf>
    <xf numFmtId="0" fontId="66" fillId="2" borderId="9" xfId="5" applyFont="1" applyFill="1" applyBorder="1" applyAlignment="1">
      <alignment horizontal="center" vertical="center" wrapText="1"/>
    </xf>
    <xf numFmtId="0" fontId="66" fillId="2" borderId="9" xfId="5" applyFont="1" applyFill="1" applyBorder="1" applyAlignment="1">
      <alignment horizontal="center" vertical="center"/>
    </xf>
    <xf numFmtId="0" fontId="43" fillId="0" borderId="0" xfId="6" applyFont="1" applyAlignment="1">
      <alignment horizontal="center" vertical="center" wrapText="1"/>
    </xf>
    <xf numFmtId="0" fontId="15" fillId="2" borderId="0" xfId="5" applyFont="1" applyFill="1" applyAlignment="1">
      <alignment horizontal="left" vertical="center" wrapText="1"/>
    </xf>
    <xf numFmtId="0" fontId="4" fillId="2" borderId="1" xfId="5" applyFont="1" applyFill="1" applyBorder="1" applyAlignment="1">
      <alignment horizontal="left" wrapText="1"/>
    </xf>
    <xf numFmtId="165" fontId="4" fillId="2" borderId="1" xfId="5" applyNumberFormat="1" applyFont="1" applyFill="1" applyBorder="1" applyAlignment="1">
      <alignment horizontal="center"/>
    </xf>
    <xf numFmtId="0" fontId="65" fillId="2" borderId="9" xfId="5" applyFont="1" applyFill="1" applyBorder="1" applyAlignment="1">
      <alignment horizontal="center" vertical="center" wrapText="1"/>
    </xf>
    <xf numFmtId="0" fontId="5" fillId="0" borderId="0" xfId="14" applyFont="1" applyAlignment="1">
      <alignment horizontal="center" vertical="center" wrapText="1"/>
    </xf>
    <xf numFmtId="0" fontId="13" fillId="0" borderId="0" xfId="15" applyFont="1" applyAlignment="1">
      <alignment horizontal="left" vertical="center" wrapText="1"/>
    </xf>
    <xf numFmtId="0" fontId="36" fillId="0" borderId="0" xfId="14" applyFont="1" applyAlignment="1">
      <alignment horizontal="center" wrapText="1"/>
    </xf>
    <xf numFmtId="0" fontId="16" fillId="0" borderId="37" xfId="14" applyFont="1" applyBorder="1" applyAlignment="1">
      <alignment horizontal="center" wrapText="1"/>
    </xf>
    <xf numFmtId="0" fontId="57" fillId="0" borderId="0" xfId="16" applyFont="1" applyAlignment="1">
      <alignment horizontal="center" vertical="top"/>
    </xf>
    <xf numFmtId="0" fontId="1" fillId="0" borderId="0" xfId="0" applyFont="1"/>
    <xf numFmtId="0" fontId="9" fillId="0" borderId="0" xfId="0" applyFont="1" applyAlignment="1">
      <alignment horizontal="center"/>
    </xf>
    <xf numFmtId="0" fontId="57" fillId="0" borderId="0" xfId="16" applyFont="1" applyAlignment="1">
      <alignment horizontal="center"/>
    </xf>
    <xf numFmtId="0" fontId="57" fillId="0" borderId="37" xfId="14" applyFont="1" applyBorder="1" applyAlignment="1">
      <alignment horizontal="center"/>
    </xf>
    <xf numFmtId="0" fontId="57" fillId="0" borderId="0" xfId="14" applyFont="1" applyAlignment="1">
      <alignment horizontal="center"/>
    </xf>
    <xf numFmtId="0" fontId="33" fillId="0" borderId="0" xfId="14" applyFont="1" applyAlignment="1">
      <alignment horizontal="center"/>
    </xf>
    <xf numFmtId="0" fontId="33" fillId="0" borderId="0" xfId="14" applyFont="1"/>
    <xf numFmtId="0" fontId="94" fillId="0" borderId="22" xfId="14" applyFont="1" applyBorder="1" applyAlignment="1">
      <alignment horizontal="center" vertical="top"/>
    </xf>
    <xf numFmtId="0" fontId="65" fillId="0" borderId="27" xfId="14" applyFont="1" applyBorder="1" applyAlignment="1">
      <alignment horizontal="left" vertical="top" wrapText="1"/>
    </xf>
    <xf numFmtId="0" fontId="53" fillId="0" borderId="27" xfId="0" applyFont="1" applyBorder="1" applyAlignment="1">
      <alignment horizontal="left" wrapText="1"/>
    </xf>
    <xf numFmtId="0" fontId="92" fillId="0" borderId="0" xfId="14" applyFont="1" applyAlignment="1">
      <alignment horizontal="center" vertical="top"/>
    </xf>
    <xf numFmtId="0" fontId="57" fillId="0" borderId="0" xfId="14" applyFont="1" applyAlignment="1">
      <alignment horizontal="center" vertical="center" wrapText="1"/>
    </xf>
    <xf numFmtId="0" fontId="52" fillId="0" borderId="0" xfId="0" applyFont="1" applyAlignment="1">
      <alignment horizontal="right"/>
    </xf>
    <xf numFmtId="49" fontId="87" fillId="0" borderId="30" xfId="14" applyNumberFormat="1" applyFont="1" applyBorder="1" applyAlignment="1">
      <alignment horizontal="left" vertical="center" wrapText="1"/>
    </xf>
    <xf numFmtId="0" fontId="53" fillId="0" borderId="27" xfId="0" applyFont="1" applyBorder="1" applyAlignment="1">
      <alignment horizontal="left" vertical="center" wrapText="1"/>
    </xf>
    <xf numFmtId="0" fontId="53" fillId="0" borderId="32" xfId="0" applyFont="1" applyBorder="1" applyAlignment="1">
      <alignment horizontal="left" vertical="center" wrapText="1"/>
    </xf>
    <xf numFmtId="0" fontId="53" fillId="0" borderId="22" xfId="0" applyFont="1" applyBorder="1" applyAlignment="1">
      <alignment horizontal="left" vertical="center" wrapText="1"/>
    </xf>
    <xf numFmtId="0" fontId="87" fillId="0" borderId="24" xfId="14" applyFont="1" applyBorder="1" applyAlignment="1">
      <alignment horizontal="center" vertical="center"/>
    </xf>
    <xf numFmtId="0" fontId="53" fillId="0" borderId="28" xfId="0" applyFont="1" applyBorder="1" applyAlignment="1">
      <alignment horizontal="center"/>
    </xf>
    <xf numFmtId="0" fontId="88" fillId="0" borderId="31" xfId="0" applyFont="1" applyBorder="1" applyAlignment="1">
      <alignment horizontal="center" vertical="center" wrapText="1"/>
    </xf>
    <xf numFmtId="0" fontId="90" fillId="0" borderId="33" xfId="0" applyFont="1" applyBorder="1" applyAlignment="1">
      <alignment horizontal="center" vertical="center" wrapText="1"/>
    </xf>
    <xf numFmtId="0" fontId="89" fillId="0" borderId="26" xfId="0" applyFont="1" applyBorder="1" applyAlignment="1">
      <alignment horizontal="center" wrapText="1"/>
    </xf>
    <xf numFmtId="0" fontId="89" fillId="0" borderId="29" xfId="0" applyFont="1" applyBorder="1" applyAlignment="1">
      <alignment horizontal="center" wrapText="1"/>
    </xf>
    <xf numFmtId="165" fontId="87" fillId="0" borderId="24" xfId="14" applyNumberFormat="1" applyFont="1" applyBorder="1" applyAlignment="1">
      <alignment horizontal="center" vertical="center" wrapText="1"/>
    </xf>
    <xf numFmtId="0" fontId="53" fillId="0" borderId="28" xfId="0" applyFont="1" applyBorder="1" applyAlignment="1">
      <alignment horizontal="center" wrapText="1"/>
    </xf>
    <xf numFmtId="165" fontId="87" fillId="0" borderId="31" xfId="14" applyNumberFormat="1" applyFont="1" applyBorder="1" applyAlignment="1">
      <alignment horizontal="center" vertical="center" wrapText="1"/>
    </xf>
    <xf numFmtId="0" fontId="53" fillId="0" borderId="33" xfId="0" applyFont="1" applyBorder="1" applyAlignment="1">
      <alignment wrapText="1"/>
    </xf>
    <xf numFmtId="165" fontId="52" fillId="0" borderId="0" xfId="16" applyNumberFormat="1" applyFont="1" applyAlignment="1">
      <alignment horizontal="right"/>
    </xf>
    <xf numFmtId="165" fontId="52" fillId="0" borderId="25" xfId="16" applyNumberFormat="1" applyFont="1" applyBorder="1" applyAlignment="1">
      <alignment horizontal="right"/>
    </xf>
    <xf numFmtId="0" fontId="41" fillId="0" borderId="37" xfId="0" applyFont="1" applyBorder="1" applyAlignment="1">
      <alignment horizontal="center" vertical="center"/>
    </xf>
    <xf numFmtId="49" fontId="49" fillId="0" borderId="26" xfId="14" applyNumberFormat="1" applyFont="1" applyBorder="1" applyAlignment="1">
      <alignment horizontal="center" vertical="center"/>
    </xf>
    <xf numFmtId="49" fontId="49" fillId="0" borderId="34" xfId="14" applyNumberFormat="1" applyFont="1" applyBorder="1" applyAlignment="1">
      <alignment horizontal="center" vertical="center"/>
    </xf>
    <xf numFmtId="49" fontId="49" fillId="0" borderId="29" xfId="14" applyNumberFormat="1" applyFont="1" applyBorder="1" applyAlignment="1">
      <alignment horizontal="center" vertical="center"/>
    </xf>
    <xf numFmtId="0" fontId="33" fillId="0" borderId="22" xfId="14" applyFont="1" applyBorder="1" applyAlignment="1">
      <alignment horizontal="left" vertical="center"/>
    </xf>
    <xf numFmtId="165" fontId="57" fillId="0" borderId="22" xfId="14" applyNumberFormat="1" applyFont="1" applyBorder="1" applyAlignment="1">
      <alignment horizontal="center" vertical="center"/>
    </xf>
    <xf numFmtId="0" fontId="98" fillId="0" borderId="0" xfId="19" applyFont="1" applyAlignment="1">
      <alignment horizontal="left" vertical="top" wrapText="1"/>
    </xf>
    <xf numFmtId="0" fontId="42" fillId="0" borderId="37" xfId="17" applyFont="1" applyBorder="1" applyAlignment="1">
      <alignment horizontal="center"/>
    </xf>
    <xf numFmtId="0" fontId="98" fillId="0" borderId="0" xfId="19" applyFont="1" applyAlignment="1">
      <alignment horizontal="center"/>
    </xf>
    <xf numFmtId="0" fontId="10" fillId="0" borderId="0" xfId="19" applyFont="1" applyAlignment="1">
      <alignment horizontal="center" vertical="center"/>
    </xf>
    <xf numFmtId="0" fontId="89" fillId="0" borderId="0" xfId="19" applyFont="1" applyAlignment="1">
      <alignment horizontal="center"/>
    </xf>
    <xf numFmtId="0" fontId="98" fillId="0" borderId="38" xfId="16" applyFont="1" applyBorder="1" applyAlignment="1">
      <alignment horizontal="center" vertical="top"/>
    </xf>
    <xf numFmtId="0" fontId="98" fillId="0" borderId="27" xfId="16" applyFont="1" applyBorder="1" applyAlignment="1">
      <alignment horizontal="center" vertical="center" wrapText="1"/>
    </xf>
    <xf numFmtId="0" fontId="98" fillId="0" borderId="22" xfId="19" applyFont="1" applyBorder="1" applyAlignment="1">
      <alignment horizontal="center"/>
    </xf>
    <xf numFmtId="0" fontId="98" fillId="0" borderId="0" xfId="16" applyFont="1" applyAlignment="1">
      <alignment horizontal="center" vertical="center" wrapText="1"/>
    </xf>
    <xf numFmtId="49" fontId="98" fillId="0" borderId="0" xfId="18" applyNumberFormat="1" applyFont="1" applyAlignment="1">
      <alignment horizontal="left" vertical="top" wrapText="1"/>
    </xf>
    <xf numFmtId="0" fontId="98" fillId="0" borderId="9" xfId="19" applyFont="1" applyBorder="1" applyAlignment="1">
      <alignment horizontal="center"/>
    </xf>
    <xf numFmtId="165" fontId="98" fillId="0" borderId="9" xfId="18" applyNumberFormat="1" applyFont="1" applyBorder="1" applyAlignment="1">
      <alignment horizontal="right"/>
    </xf>
    <xf numFmtId="0" fontId="98" fillId="0" borderId="0" xfId="19" applyFont="1" applyAlignment="1">
      <alignment horizontal="left" vertical="center" wrapText="1"/>
    </xf>
    <xf numFmtId="0" fontId="100" fillId="0" borderId="0" xfId="19" applyFont="1" applyAlignment="1">
      <alignment horizontal="left" vertical="center" wrapText="1"/>
    </xf>
    <xf numFmtId="0" fontId="97" fillId="0" borderId="0" xfId="17" applyFont="1" applyAlignment="1">
      <alignment horizontal="center" vertical="center"/>
    </xf>
    <xf numFmtId="0" fontId="40" fillId="0" borderId="22" xfId="17" applyFont="1" applyBorder="1" applyAlignment="1">
      <alignment horizontal="center"/>
    </xf>
    <xf numFmtId="0" fontId="49" fillId="0" borderId="2" xfId="19" applyFont="1" applyBorder="1" applyAlignment="1">
      <alignment horizontal="center" vertical="center" wrapText="1"/>
    </xf>
    <xf numFmtId="0" fontId="49" fillId="0" borderId="4" xfId="19" applyFont="1" applyBorder="1" applyAlignment="1">
      <alignment horizontal="center" vertical="center" wrapText="1"/>
    </xf>
    <xf numFmtId="0" fontId="49" fillId="0" borderId="3" xfId="19" applyFont="1" applyBorder="1" applyAlignment="1">
      <alignment horizontal="center" vertical="center" wrapText="1"/>
    </xf>
    <xf numFmtId="0" fontId="49" fillId="0" borderId="6" xfId="19" applyFont="1" applyBorder="1" applyAlignment="1">
      <alignment horizontal="center" vertical="center" wrapText="1"/>
    </xf>
    <xf numFmtId="0" fontId="49" fillId="0" borderId="39" xfId="19" applyFont="1" applyBorder="1" applyAlignment="1">
      <alignment horizontal="center" vertical="center" wrapText="1"/>
    </xf>
    <xf numFmtId="0" fontId="49" fillId="0" borderId="13" xfId="19" applyFont="1" applyBorder="1" applyAlignment="1">
      <alignment horizontal="center" vertical="center" wrapText="1"/>
    </xf>
    <xf numFmtId="0" fontId="97" fillId="0" borderId="27" xfId="17" applyFont="1" applyBorder="1" applyAlignment="1">
      <alignment horizontal="center" vertical="center"/>
    </xf>
    <xf numFmtId="0" fontId="98" fillId="0" borderId="0" xfId="19" applyFont="1" applyAlignment="1">
      <alignment horizontal="left" wrapText="1"/>
    </xf>
    <xf numFmtId="0" fontId="40" fillId="0" borderId="0" xfId="17" applyFont="1" applyAlignment="1">
      <alignment horizontal="left" wrapText="1"/>
    </xf>
  </cellXfs>
  <cellStyles count="20">
    <cellStyle name="Hipersaitas" xfId="12" builtinId="8"/>
    <cellStyle name="Įprastas" xfId="0" builtinId="0"/>
    <cellStyle name="Įprastas 2" xfId="1" xr:uid="{00000000-0005-0000-0000-000001000000}"/>
    <cellStyle name="Įprastas 2 4" xfId="17" xr:uid="{0A43D3AE-37F3-4D59-B3F7-34CDA2E11FFB}"/>
    <cellStyle name="Įprastas 3" xfId="13" xr:uid="{E4C441F1-2431-4E35-B3E8-CC1702CE0A65}"/>
    <cellStyle name="Įprastas 3 2" xfId="2" xr:uid="{00000000-0005-0000-0000-000002000000}"/>
    <cellStyle name="Įprastas 4" xfId="11" xr:uid="{C290BE3E-68FB-4726-B974-EC838990F065}"/>
    <cellStyle name="Įprastas 4 2" xfId="19" xr:uid="{18A654A4-D82B-484F-B833-918A1991C215}"/>
    <cellStyle name="Įprastas 5" xfId="15" xr:uid="{0B8D6F54-E098-4AB8-8C3B-48734D425A69}"/>
    <cellStyle name="Įprastas 5 3" xfId="3" xr:uid="{00000000-0005-0000-0000-000003000000}"/>
    <cellStyle name="Įprastas 6" xfId="8" xr:uid="{93241CCA-CB6E-48AB-BB75-2332B40D7AC6}"/>
    <cellStyle name="Įprastas 6 2" xfId="4" xr:uid="{00000000-0005-0000-0000-000004000000}"/>
    <cellStyle name="Įprastas 7" xfId="9" xr:uid="{444A9CAC-660C-4221-99C1-4107CC1F83FE}"/>
    <cellStyle name="Normal 2 2" xfId="5" xr:uid="{00000000-0005-0000-0000-000005000000}"/>
    <cellStyle name="Normal_1999 BIUDŽ projektas" xfId="6" xr:uid="{00000000-0005-0000-0000-000006000000}"/>
    <cellStyle name="Normal_biudz uz 2001 atskaitomybe3" xfId="14" xr:uid="{7EC406CB-5497-481D-9BCF-755EC6A1EFD4}"/>
    <cellStyle name="Normal_Sheet1 2" xfId="18" xr:uid="{427E6F2C-DA57-4AA5-B69E-83590D58A4BE}"/>
    <cellStyle name="Normal_TRECFORMantras2001333" xfId="16" xr:uid="{85AB00A5-0A3D-4D8F-BB5E-1A81798FD9C4}"/>
    <cellStyle name="Normal_VLK PSDFvykd" xfId="10" xr:uid="{2E43E5C6-F975-4A80-B955-BC913AD097E1}"/>
    <cellStyle name="Paprastas_Lapas1" xfId="7" xr:uid="{00000000-0005-0000-0000-000008000000}"/>
  </cellStyles>
  <dxfs count="2">
    <dxf>
      <font>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iagolo\AppData\Local\Microsoft\Windows\INetCache\Content.Outlook\A2NC7OOU\Kasin&#279;s-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s>
    <sheetDataSet>
      <sheetData sheetId="0" refreshError="1"/>
      <sheetData sheetId="1" refreshError="1"/>
      <sheetData sheetId="2" refreshError="1"/>
      <sheetData sheetId="3" refreshError="1"/>
      <sheetData sheetId="4" refreshError="1"/>
      <sheetData sheetId="5" refreshError="1">
        <row r="12">
          <cell r="AE12">
            <v>621.12</v>
          </cell>
        </row>
        <row r="13">
          <cell r="AE13">
            <v>2491.21</v>
          </cell>
        </row>
        <row r="29">
          <cell r="AE29">
            <v>4620.5200000000004</v>
          </cell>
        </row>
        <row r="30">
          <cell r="AE30">
            <v>10380</v>
          </cell>
        </row>
        <row r="31">
          <cell r="AE31">
            <v>114786.2</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9A99-5FA2-4836-BEB6-2CA8DA162033}">
  <sheetPr>
    <pageSetUpPr fitToPage="1"/>
  </sheetPr>
  <dimension ref="A1:I36"/>
  <sheetViews>
    <sheetView zoomScaleNormal="100" workbookViewId="0">
      <selection activeCell="K9" sqref="K9"/>
    </sheetView>
  </sheetViews>
  <sheetFormatPr defaultRowHeight="14.4"/>
  <sheetData>
    <row r="1" spans="1:9" ht="15" customHeight="1">
      <c r="A1" s="444" t="s">
        <v>0</v>
      </c>
      <c r="B1" s="445"/>
      <c r="C1" s="445"/>
      <c r="D1" s="445"/>
      <c r="E1" s="445"/>
      <c r="F1" s="445"/>
      <c r="G1" s="445"/>
      <c r="H1" s="445"/>
      <c r="I1" s="445"/>
    </row>
    <row r="2" spans="1:9" ht="15" customHeight="1">
      <c r="A2" s="445"/>
      <c r="B2" s="445"/>
      <c r="C2" s="445"/>
      <c r="D2" s="445"/>
      <c r="E2" s="445"/>
      <c r="F2" s="445"/>
      <c r="G2" s="445"/>
      <c r="H2" s="445"/>
      <c r="I2" s="445"/>
    </row>
    <row r="3" spans="1:9" ht="15" customHeight="1">
      <c r="A3" s="445"/>
      <c r="B3" s="445"/>
      <c r="C3" s="445"/>
      <c r="D3" s="445"/>
      <c r="E3" s="445"/>
      <c r="F3" s="445"/>
      <c r="G3" s="445"/>
      <c r="H3" s="445"/>
      <c r="I3" s="445"/>
    </row>
    <row r="4" spans="1:9" ht="15" customHeight="1">
      <c r="A4" s="445"/>
      <c r="B4" s="445"/>
      <c r="C4" s="445"/>
      <c r="D4" s="445"/>
      <c r="E4" s="445"/>
      <c r="F4" s="445"/>
      <c r="G4" s="445"/>
      <c r="H4" s="445"/>
      <c r="I4" s="445"/>
    </row>
    <row r="5" spans="1:9" ht="15" customHeight="1">
      <c r="A5" s="445"/>
      <c r="B5" s="445"/>
      <c r="C5" s="445"/>
      <c r="D5" s="445"/>
      <c r="E5" s="445"/>
      <c r="F5" s="445"/>
      <c r="G5" s="445"/>
      <c r="H5" s="445"/>
      <c r="I5" s="445"/>
    </row>
    <row r="6" spans="1:9" ht="15" customHeight="1">
      <c r="A6" s="445"/>
      <c r="B6" s="445"/>
      <c r="C6" s="445"/>
      <c r="D6" s="445"/>
      <c r="E6" s="445"/>
      <c r="F6" s="445"/>
      <c r="G6" s="445"/>
      <c r="H6" s="445"/>
      <c r="I6" s="445"/>
    </row>
    <row r="7" spans="1:9" ht="15" customHeight="1">
      <c r="A7" s="445"/>
      <c r="B7" s="445"/>
      <c r="C7" s="445"/>
      <c r="D7" s="445"/>
      <c r="E7" s="445"/>
      <c r="F7" s="445"/>
      <c r="G7" s="445"/>
      <c r="H7" s="445"/>
      <c r="I7" s="445"/>
    </row>
    <row r="8" spans="1:9" ht="15" customHeight="1">
      <c r="A8" s="445"/>
      <c r="B8" s="445"/>
      <c r="C8" s="445"/>
      <c r="D8" s="445"/>
      <c r="E8" s="445"/>
      <c r="F8" s="445"/>
      <c r="G8" s="445"/>
      <c r="H8" s="445"/>
      <c r="I8" s="445"/>
    </row>
    <row r="9" spans="1:9" ht="15" customHeight="1">
      <c r="A9" s="445"/>
      <c r="B9" s="445"/>
      <c r="C9" s="445"/>
      <c r="D9" s="445"/>
      <c r="E9" s="445"/>
      <c r="F9" s="445"/>
      <c r="G9" s="445"/>
      <c r="H9" s="445"/>
      <c r="I9" s="445"/>
    </row>
    <row r="10" spans="1:9" ht="15" customHeight="1">
      <c r="A10" s="445"/>
      <c r="B10" s="445"/>
      <c r="C10" s="445"/>
      <c r="D10" s="445"/>
      <c r="E10" s="445"/>
      <c r="F10" s="445"/>
      <c r="G10" s="445"/>
      <c r="H10" s="445"/>
      <c r="I10" s="445"/>
    </row>
    <row r="11" spans="1:9" ht="15" customHeight="1">
      <c r="A11" s="445"/>
      <c r="B11" s="445"/>
      <c r="C11" s="445"/>
      <c r="D11" s="445"/>
      <c r="E11" s="445"/>
      <c r="F11" s="445"/>
      <c r="G11" s="445"/>
      <c r="H11" s="445"/>
      <c r="I11" s="445"/>
    </row>
    <row r="12" spans="1:9" ht="15" customHeight="1">
      <c r="A12" s="445"/>
      <c r="B12" s="445"/>
      <c r="C12" s="445"/>
      <c r="D12" s="445"/>
      <c r="E12" s="445"/>
      <c r="F12" s="445"/>
      <c r="G12" s="445"/>
      <c r="H12" s="445"/>
      <c r="I12" s="445"/>
    </row>
    <row r="13" spans="1:9" ht="15" customHeight="1">
      <c r="A13" s="445"/>
      <c r="B13" s="445"/>
      <c r="C13" s="445"/>
      <c r="D13" s="445"/>
      <c r="E13" s="445"/>
      <c r="F13" s="445"/>
      <c r="G13" s="445"/>
      <c r="H13" s="445"/>
      <c r="I13" s="445"/>
    </row>
    <row r="14" spans="1:9" ht="15" customHeight="1">
      <c r="A14" s="445"/>
      <c r="B14" s="445"/>
      <c r="C14" s="445"/>
      <c r="D14" s="445"/>
      <c r="E14" s="445"/>
      <c r="F14" s="445"/>
      <c r="G14" s="445"/>
      <c r="H14" s="445"/>
      <c r="I14" s="445"/>
    </row>
    <row r="15" spans="1:9" ht="15" customHeight="1">
      <c r="A15" s="445"/>
      <c r="B15" s="445"/>
      <c r="C15" s="445"/>
      <c r="D15" s="445"/>
      <c r="E15" s="445"/>
      <c r="F15" s="445"/>
      <c r="G15" s="445"/>
      <c r="H15" s="445"/>
      <c r="I15" s="445"/>
    </row>
    <row r="16" spans="1:9" ht="15" customHeight="1">
      <c r="A16" s="445"/>
      <c r="B16" s="445"/>
      <c r="C16" s="445"/>
      <c r="D16" s="445"/>
      <c r="E16" s="445"/>
      <c r="F16" s="445"/>
      <c r="G16" s="445"/>
      <c r="H16" s="445"/>
      <c r="I16" s="445"/>
    </row>
    <row r="17" spans="1:9" ht="15" customHeight="1">
      <c r="A17" s="445"/>
      <c r="B17" s="445"/>
      <c r="C17" s="445"/>
      <c r="D17" s="445"/>
      <c r="E17" s="445"/>
      <c r="F17" s="445"/>
      <c r="G17" s="445"/>
      <c r="H17" s="445"/>
      <c r="I17" s="445"/>
    </row>
    <row r="18" spans="1:9" ht="15" customHeight="1">
      <c r="A18" s="445"/>
      <c r="B18" s="445"/>
      <c r="C18" s="445"/>
      <c r="D18" s="445"/>
      <c r="E18" s="445"/>
      <c r="F18" s="445"/>
      <c r="G18" s="445"/>
      <c r="H18" s="445"/>
      <c r="I18" s="445"/>
    </row>
    <row r="19" spans="1:9" ht="15" customHeight="1">
      <c r="A19" s="445"/>
      <c r="B19" s="445"/>
      <c r="C19" s="445"/>
      <c r="D19" s="445"/>
      <c r="E19" s="445"/>
      <c r="F19" s="445"/>
      <c r="G19" s="445"/>
      <c r="H19" s="445"/>
      <c r="I19" s="445"/>
    </row>
    <row r="20" spans="1:9" ht="15" customHeight="1">
      <c r="A20" s="445"/>
      <c r="B20" s="445"/>
      <c r="C20" s="445"/>
      <c r="D20" s="445"/>
      <c r="E20" s="445"/>
      <c r="F20" s="445"/>
      <c r="G20" s="445"/>
      <c r="H20" s="445"/>
      <c r="I20" s="445"/>
    </row>
    <row r="21" spans="1:9" ht="15" customHeight="1">
      <c r="A21" s="445"/>
      <c r="B21" s="445"/>
      <c r="C21" s="445"/>
      <c r="D21" s="445"/>
      <c r="E21" s="445"/>
      <c r="F21" s="445"/>
      <c r="G21" s="445"/>
      <c r="H21" s="445"/>
      <c r="I21" s="445"/>
    </row>
    <row r="22" spans="1:9" ht="15" customHeight="1">
      <c r="A22" s="445"/>
      <c r="B22" s="445"/>
      <c r="C22" s="445"/>
      <c r="D22" s="445"/>
      <c r="E22" s="445"/>
      <c r="F22" s="445"/>
      <c r="G22" s="445"/>
      <c r="H22" s="445"/>
      <c r="I22" s="445"/>
    </row>
    <row r="23" spans="1:9" ht="15" customHeight="1">
      <c r="A23" s="445"/>
      <c r="B23" s="445"/>
      <c r="C23" s="445"/>
      <c r="D23" s="445"/>
      <c r="E23" s="445"/>
      <c r="F23" s="445"/>
      <c r="G23" s="445"/>
      <c r="H23" s="445"/>
      <c r="I23" s="445"/>
    </row>
    <row r="24" spans="1:9" ht="15" customHeight="1">
      <c r="A24" s="445"/>
      <c r="B24" s="445"/>
      <c r="C24" s="445"/>
      <c r="D24" s="445"/>
      <c r="E24" s="445"/>
      <c r="F24" s="445"/>
      <c r="G24" s="445"/>
      <c r="H24" s="445"/>
      <c r="I24" s="445"/>
    </row>
    <row r="25" spans="1:9" ht="15" customHeight="1">
      <c r="A25" s="445"/>
      <c r="B25" s="445"/>
      <c r="C25" s="445"/>
      <c r="D25" s="445"/>
      <c r="E25" s="445"/>
      <c r="F25" s="445"/>
      <c r="G25" s="445"/>
      <c r="H25" s="445"/>
      <c r="I25" s="445"/>
    </row>
    <row r="26" spans="1:9" ht="15" customHeight="1">
      <c r="A26" s="445"/>
      <c r="B26" s="445"/>
      <c r="C26" s="445"/>
      <c r="D26" s="445"/>
      <c r="E26" s="445"/>
      <c r="F26" s="445"/>
      <c r="G26" s="445"/>
      <c r="H26" s="445"/>
      <c r="I26" s="445"/>
    </row>
    <row r="27" spans="1:9" ht="15" customHeight="1">
      <c r="A27" s="445"/>
      <c r="B27" s="445"/>
      <c r="C27" s="445"/>
      <c r="D27" s="445"/>
      <c r="E27" s="445"/>
      <c r="F27" s="445"/>
      <c r="G27" s="445"/>
      <c r="H27" s="445"/>
      <c r="I27" s="445"/>
    </row>
    <row r="28" spans="1:9" ht="15" customHeight="1">
      <c r="A28" s="445"/>
      <c r="B28" s="445"/>
      <c r="C28" s="445"/>
      <c r="D28" s="445"/>
      <c r="E28" s="445"/>
      <c r="F28" s="445"/>
      <c r="G28" s="445"/>
      <c r="H28" s="445"/>
      <c r="I28" s="445"/>
    </row>
    <row r="29" spans="1:9" ht="15" customHeight="1">
      <c r="A29" s="445"/>
      <c r="B29" s="445"/>
      <c r="C29" s="445"/>
      <c r="D29" s="445"/>
      <c r="E29" s="445"/>
      <c r="F29" s="445"/>
      <c r="G29" s="445"/>
      <c r="H29" s="445"/>
      <c r="I29" s="445"/>
    </row>
    <row r="30" spans="1:9" ht="15" customHeight="1">
      <c r="A30" s="445"/>
      <c r="B30" s="445"/>
      <c r="C30" s="445"/>
      <c r="D30" s="445"/>
      <c r="E30" s="445"/>
      <c r="F30" s="445"/>
      <c r="G30" s="445"/>
      <c r="H30" s="445"/>
      <c r="I30" s="445"/>
    </row>
    <row r="31" spans="1:9" ht="15" customHeight="1">
      <c r="A31" s="445"/>
      <c r="B31" s="445"/>
      <c r="C31" s="445"/>
      <c r="D31" s="445"/>
      <c r="E31" s="445"/>
      <c r="F31" s="445"/>
      <c r="G31" s="445"/>
      <c r="H31" s="445"/>
      <c r="I31" s="445"/>
    </row>
    <row r="32" spans="1:9" ht="15" customHeight="1">
      <c r="A32" s="445"/>
      <c r="B32" s="445"/>
      <c r="C32" s="445"/>
      <c r="D32" s="445"/>
      <c r="E32" s="445"/>
      <c r="F32" s="445"/>
      <c r="G32" s="445"/>
      <c r="H32" s="445"/>
      <c r="I32" s="445"/>
    </row>
    <row r="33" spans="1:9" ht="15" customHeight="1">
      <c r="A33" s="445"/>
      <c r="B33" s="445"/>
      <c r="C33" s="445"/>
      <c r="D33" s="445"/>
      <c r="E33" s="445"/>
      <c r="F33" s="445"/>
      <c r="G33" s="445"/>
      <c r="H33" s="445"/>
      <c r="I33" s="445"/>
    </row>
    <row r="34" spans="1:9" ht="15" customHeight="1">
      <c r="A34" s="445"/>
      <c r="B34" s="445"/>
      <c r="C34" s="445"/>
      <c r="D34" s="445"/>
      <c r="E34" s="445"/>
      <c r="F34" s="445"/>
      <c r="G34" s="445"/>
      <c r="H34" s="445"/>
      <c r="I34" s="445"/>
    </row>
    <row r="35" spans="1:9" ht="15" customHeight="1">
      <c r="A35" s="445"/>
      <c r="B35" s="445"/>
      <c r="C35" s="445"/>
      <c r="D35" s="445"/>
      <c r="E35" s="445"/>
      <c r="F35" s="445"/>
      <c r="G35" s="445"/>
      <c r="H35" s="445"/>
      <c r="I35" s="445"/>
    </row>
    <row r="36" spans="1:9" ht="15" customHeight="1">
      <c r="A36" s="445"/>
      <c r="B36" s="445"/>
      <c r="C36" s="445"/>
      <c r="D36" s="445"/>
      <c r="E36" s="445"/>
      <c r="F36" s="445"/>
      <c r="G36" s="445"/>
      <c r="H36" s="445"/>
      <c r="I36" s="445"/>
    </row>
  </sheetData>
  <mergeCells count="1">
    <mergeCell ref="A1:I36"/>
  </mergeCells>
  <printOptions horizontalCentered="1"/>
  <pageMargins left="0.70866141732283472" right="0.70866141732283472" top="0.74803149606299213" bottom="0.74803149606299213" header="0.31496062992125984" footer="0.31496062992125984"/>
  <pageSetup paperSize="9" fitToHeight="0" orientation="portrait"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B7B3-C089-42F6-80D1-C1AABA8E9337}">
  <sheetPr>
    <pageSetUpPr fitToPage="1"/>
  </sheetPr>
  <dimension ref="A6:J18"/>
  <sheetViews>
    <sheetView zoomScaleNormal="100" workbookViewId="0">
      <selection sqref="A1:I36"/>
    </sheetView>
  </sheetViews>
  <sheetFormatPr defaultColWidth="8.88671875" defaultRowHeight="15.6"/>
  <cols>
    <col min="1" max="8" width="8.88671875" style="439"/>
    <col min="9" max="9" width="24" style="439" customWidth="1"/>
    <col min="10" max="10" width="3.88671875" style="439" customWidth="1"/>
    <col min="11" max="16384" width="8.88671875" style="439"/>
  </cols>
  <sheetData>
    <row r="6" spans="1:10">
      <c r="A6" s="445" t="s">
        <v>1</v>
      </c>
      <c r="B6" s="445"/>
      <c r="C6" s="445"/>
      <c r="D6" s="445"/>
      <c r="E6" s="445"/>
      <c r="F6" s="445"/>
      <c r="G6" s="445"/>
      <c r="H6" s="445"/>
      <c r="I6" s="445"/>
    </row>
    <row r="10" spans="1:10" ht="30.75" customHeight="1">
      <c r="A10" s="446" t="s">
        <v>2</v>
      </c>
      <c r="B10" s="446"/>
      <c r="C10" s="446"/>
      <c r="D10" s="446"/>
      <c r="E10" s="446"/>
      <c r="F10" s="446"/>
      <c r="G10" s="446"/>
      <c r="H10" s="446"/>
      <c r="I10" s="446"/>
      <c r="J10" s="439">
        <v>3</v>
      </c>
    </row>
    <row r="11" spans="1:10" ht="31.5" customHeight="1">
      <c r="A11" s="446" t="s">
        <v>3</v>
      </c>
      <c r="B11" s="446"/>
      <c r="C11" s="446"/>
      <c r="D11" s="446"/>
      <c r="E11" s="446"/>
      <c r="F11" s="446"/>
      <c r="G11" s="446"/>
      <c r="H11" s="446"/>
      <c r="I11" s="446"/>
      <c r="J11" s="439">
        <v>4</v>
      </c>
    </row>
    <row r="12" spans="1:10" ht="31.5" customHeight="1">
      <c r="A12" s="446" t="s">
        <v>4</v>
      </c>
      <c r="B12" s="446"/>
      <c r="C12" s="446"/>
      <c r="D12" s="446"/>
      <c r="E12" s="446"/>
      <c r="F12" s="446"/>
      <c r="G12" s="446"/>
      <c r="H12" s="446"/>
      <c r="I12" s="446"/>
      <c r="J12" s="439">
        <v>6</v>
      </c>
    </row>
    <row r="13" spans="1:10">
      <c r="A13" s="446" t="s">
        <v>5</v>
      </c>
      <c r="B13" s="446"/>
      <c r="C13" s="446"/>
      <c r="D13" s="446"/>
      <c r="E13" s="446"/>
      <c r="F13" s="446"/>
      <c r="G13" s="446"/>
      <c r="H13" s="446"/>
      <c r="I13" s="446"/>
      <c r="J13" s="439">
        <v>7</v>
      </c>
    </row>
    <row r="14" spans="1:10">
      <c r="A14" s="446" t="s">
        <v>6</v>
      </c>
      <c r="B14" s="446"/>
      <c r="C14" s="446"/>
      <c r="D14" s="446"/>
      <c r="E14" s="446"/>
      <c r="F14" s="446"/>
      <c r="G14" s="446"/>
      <c r="H14" s="446"/>
      <c r="I14" s="446"/>
      <c r="J14" s="439">
        <v>18</v>
      </c>
    </row>
    <row r="15" spans="1:10">
      <c r="A15" s="440"/>
      <c r="B15" s="440"/>
      <c r="C15" s="440"/>
      <c r="D15" s="440"/>
      <c r="E15" s="440"/>
      <c r="F15" s="440"/>
      <c r="G15" s="440"/>
      <c r="H15" s="440"/>
      <c r="I15" s="440"/>
    </row>
    <row r="16" spans="1:10">
      <c r="A16" s="440"/>
      <c r="B16" s="440"/>
      <c r="C16" s="440"/>
      <c r="D16" s="440"/>
      <c r="E16" s="440"/>
      <c r="F16" s="440"/>
      <c r="G16" s="440"/>
      <c r="H16" s="440"/>
      <c r="I16" s="440"/>
    </row>
    <row r="17" spans="1:9">
      <c r="A17" s="440"/>
      <c r="B17" s="440"/>
      <c r="C17" s="440"/>
      <c r="D17" s="440"/>
      <c r="E17" s="440"/>
      <c r="F17" s="440"/>
      <c r="G17" s="440"/>
      <c r="H17" s="440"/>
      <c r="I17" s="440"/>
    </row>
    <row r="18" spans="1:9">
      <c r="A18" s="440"/>
      <c r="B18" s="440"/>
      <c r="C18" s="440"/>
      <c r="D18" s="440"/>
      <c r="E18" s="440"/>
      <c r="F18" s="440"/>
      <c r="G18" s="440"/>
      <c r="H18" s="440"/>
      <c r="I18" s="440"/>
    </row>
  </sheetData>
  <mergeCells count="6">
    <mergeCell ref="A14:I14"/>
    <mergeCell ref="A6:I6"/>
    <mergeCell ref="A10:I10"/>
    <mergeCell ref="A11:I11"/>
    <mergeCell ref="A12:I12"/>
    <mergeCell ref="A13:I13"/>
  </mergeCells>
  <printOptions horizontalCentered="1"/>
  <pageMargins left="0.70866141732283472" right="0.70866141732283472" top="0.74803149606299213" bottom="0.74803149606299213" header="0.31496062992125984" footer="0.31496062992125984"/>
  <pageSetup paperSize="9" scale="88" fitToHeight="0" orientation="portrait"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BD36F-00D3-4A35-B363-B022E88F434A}">
  <sheetPr>
    <pageSetUpPr fitToPage="1"/>
  </sheetPr>
  <dimension ref="A1:K64"/>
  <sheetViews>
    <sheetView topLeftCell="A5" zoomScaleNormal="100" workbookViewId="0"/>
  </sheetViews>
  <sheetFormatPr defaultColWidth="9.109375" defaultRowHeight="15.6"/>
  <cols>
    <col min="1" max="1" width="13.5546875" style="174" customWidth="1"/>
    <col min="2" max="2" width="67.109375" style="174" customWidth="1"/>
    <col min="3" max="3" width="17.5546875" style="175" customWidth="1"/>
    <col min="4" max="4" width="19.88671875" style="175" customWidth="1"/>
    <col min="5" max="5" width="16.6640625" style="175" customWidth="1"/>
    <col min="6" max="6" width="17.88671875" style="175" customWidth="1"/>
    <col min="7" max="7" width="17" style="175" customWidth="1"/>
    <col min="8" max="8" width="18.6640625" style="175" customWidth="1"/>
    <col min="9" max="9" width="18.88671875" style="175" customWidth="1"/>
    <col min="10" max="10" width="9.109375" style="174"/>
    <col min="11" max="11" width="12.44140625" style="174" customWidth="1"/>
    <col min="12" max="16384" width="9.109375" style="174"/>
  </cols>
  <sheetData>
    <row r="1" spans="1:11" s="64" customFormat="1">
      <c r="C1" s="153"/>
      <c r="D1" s="153"/>
      <c r="E1" s="153"/>
      <c r="F1" s="153"/>
      <c r="G1" s="153"/>
      <c r="H1" s="447" t="s">
        <v>7</v>
      </c>
      <c r="I1" s="447"/>
      <c r="J1" s="447"/>
      <c r="K1" s="447"/>
    </row>
    <row r="2" spans="1:11" s="64" customFormat="1">
      <c r="C2" s="153"/>
      <c r="D2" s="153"/>
      <c r="E2" s="153"/>
      <c r="F2" s="153"/>
      <c r="G2" s="153"/>
      <c r="H2" s="448" t="s">
        <v>8</v>
      </c>
      <c r="I2" s="448"/>
      <c r="J2" s="448"/>
      <c r="K2" s="448"/>
    </row>
    <row r="3" spans="1:11" s="64" customFormat="1">
      <c r="C3" s="153"/>
      <c r="D3" s="153"/>
      <c r="E3" s="153"/>
      <c r="F3" s="153"/>
      <c r="G3" s="153"/>
      <c r="H3" s="448" t="s">
        <v>9</v>
      </c>
      <c r="I3" s="448"/>
      <c r="J3" s="448"/>
      <c r="K3" s="448"/>
    </row>
    <row r="4" spans="1:11" s="64" customFormat="1">
      <c r="C4" s="153"/>
      <c r="F4" s="153"/>
      <c r="H4" s="448" t="s">
        <v>10</v>
      </c>
      <c r="I4" s="448"/>
      <c r="J4" s="448"/>
      <c r="K4" s="448"/>
    </row>
    <row r="5" spans="1:11" s="64" customFormat="1">
      <c r="C5" s="153"/>
      <c r="F5" s="153"/>
      <c r="H5" s="177"/>
      <c r="I5" s="177"/>
    </row>
    <row r="6" spans="1:11" s="196" customFormat="1" ht="17.399999999999999">
      <c r="A6" s="452" t="s">
        <v>11</v>
      </c>
      <c r="B6" s="452"/>
      <c r="C6" s="452"/>
      <c r="D6" s="452"/>
      <c r="E6" s="452"/>
      <c r="F6" s="452"/>
      <c r="G6" s="452"/>
      <c r="H6" s="452"/>
      <c r="I6" s="452"/>
      <c r="J6" s="195"/>
      <c r="K6" s="195"/>
    </row>
    <row r="7" spans="1:11" s="196" customFormat="1">
      <c r="B7" s="453" t="s">
        <v>12</v>
      </c>
      <c r="C7" s="453"/>
      <c r="D7" s="453"/>
      <c r="E7" s="453"/>
      <c r="F7" s="453"/>
      <c r="G7" s="453"/>
      <c r="H7" s="453"/>
      <c r="I7" s="453"/>
    </row>
    <row r="8" spans="1:11" s="196" customFormat="1"/>
    <row r="9" spans="1:11" s="196" customFormat="1" ht="17.399999999999999">
      <c r="A9" s="454" t="s">
        <v>13</v>
      </c>
      <c r="B9" s="454"/>
      <c r="C9" s="454"/>
      <c r="D9" s="454"/>
      <c r="E9" s="454"/>
      <c r="F9" s="454"/>
      <c r="G9" s="454"/>
      <c r="H9" s="454"/>
      <c r="I9" s="454"/>
    </row>
    <row r="10" spans="1:11" s="196" customFormat="1" ht="17.399999999999999">
      <c r="A10" s="197"/>
      <c r="B10" s="197"/>
      <c r="C10" s="197"/>
      <c r="D10" s="197"/>
      <c r="E10" s="197"/>
      <c r="F10" s="197"/>
      <c r="G10" s="197"/>
      <c r="H10" s="197"/>
      <c r="I10" s="197"/>
    </row>
    <row r="11" spans="1:11" s="196" customFormat="1">
      <c r="A11" s="198"/>
      <c r="C11" s="455" t="s">
        <v>14</v>
      </c>
      <c r="D11" s="455"/>
      <c r="E11" s="455"/>
      <c r="F11" s="103"/>
      <c r="G11" s="103"/>
      <c r="H11" s="103"/>
    </row>
    <row r="12" spans="1:11" s="196" customFormat="1" ht="17.399999999999999">
      <c r="A12" s="198"/>
      <c r="B12" s="104"/>
      <c r="C12" s="104"/>
      <c r="D12" s="98"/>
      <c r="F12" s="98"/>
      <c r="G12" s="98"/>
      <c r="H12" s="98"/>
    </row>
    <row r="13" spans="1:11" s="196" customFormat="1">
      <c r="A13" s="198"/>
      <c r="B13" s="199"/>
      <c r="C13" s="456" t="s">
        <v>15</v>
      </c>
      <c r="D13" s="456"/>
      <c r="E13" s="456"/>
      <c r="F13" s="98"/>
      <c r="G13" s="98"/>
      <c r="H13" s="98"/>
    </row>
    <row r="14" spans="1:11" s="196" customFormat="1">
      <c r="A14" s="198"/>
      <c r="B14" s="199"/>
      <c r="C14" s="106"/>
      <c r="D14" s="106"/>
      <c r="E14" s="106"/>
      <c r="F14" s="98"/>
      <c r="G14" s="98"/>
      <c r="H14" s="98"/>
    </row>
    <row r="15" spans="1:11" s="196" customFormat="1">
      <c r="A15" s="198"/>
      <c r="D15" s="106" t="s">
        <v>16</v>
      </c>
      <c r="I15" s="198"/>
    </row>
    <row r="16" spans="1:11" s="196" customFormat="1">
      <c r="C16" s="200"/>
      <c r="D16" s="200"/>
      <c r="E16" s="200"/>
      <c r="F16" s="200"/>
      <c r="G16" s="200"/>
      <c r="H16" s="201"/>
      <c r="I16" s="200"/>
    </row>
    <row r="17" spans="1:11" s="64" customFormat="1">
      <c r="C17" s="153"/>
      <c r="D17" s="153"/>
      <c r="E17" s="153"/>
      <c r="F17" s="153"/>
      <c r="G17" s="153"/>
      <c r="H17" s="153"/>
      <c r="I17" s="153"/>
    </row>
    <row r="18" spans="1:11" s="64" customFormat="1" ht="16.2" thickBot="1">
      <c r="A18" s="457" t="s">
        <v>17</v>
      </c>
      <c r="B18" s="457"/>
      <c r="C18" s="457"/>
      <c r="D18" s="154"/>
      <c r="E18" s="154"/>
      <c r="F18" s="154"/>
      <c r="G18" s="154"/>
      <c r="H18" s="154"/>
      <c r="I18" s="155" t="s">
        <v>18</v>
      </c>
    </row>
    <row r="19" spans="1:11" s="156" customFormat="1" ht="15.75" customHeight="1">
      <c r="A19" s="458" t="s">
        <v>19</v>
      </c>
      <c r="B19" s="459"/>
      <c r="C19" s="460" t="s">
        <v>20</v>
      </c>
      <c r="D19" s="460"/>
      <c r="E19" s="460" t="s">
        <v>21</v>
      </c>
      <c r="F19" s="460"/>
      <c r="G19" s="460"/>
      <c r="H19" s="460" t="s">
        <v>22</v>
      </c>
      <c r="I19" s="461"/>
    </row>
    <row r="20" spans="1:11" s="160" customFormat="1" ht="30.75" customHeight="1">
      <c r="A20" s="178" t="s">
        <v>23</v>
      </c>
      <c r="B20" s="157" t="s">
        <v>24</v>
      </c>
      <c r="C20" s="158" t="s">
        <v>25</v>
      </c>
      <c r="D20" s="158" t="s">
        <v>26</v>
      </c>
      <c r="E20" s="158" t="s">
        <v>27</v>
      </c>
      <c r="F20" s="159" t="s">
        <v>28</v>
      </c>
      <c r="G20" s="159" t="s">
        <v>29</v>
      </c>
      <c r="H20" s="158" t="s">
        <v>25</v>
      </c>
      <c r="I20" s="179" t="s">
        <v>26</v>
      </c>
    </row>
    <row r="21" spans="1:11" s="161" customFormat="1" ht="16.2" thickBot="1">
      <c r="A21" s="180">
        <v>1</v>
      </c>
      <c r="B21" s="181">
        <v>2</v>
      </c>
      <c r="C21" s="181">
        <v>3</v>
      </c>
      <c r="D21" s="181">
        <v>4</v>
      </c>
      <c r="E21" s="181">
        <v>5</v>
      </c>
      <c r="F21" s="181">
        <v>6</v>
      </c>
      <c r="G21" s="181">
        <v>7</v>
      </c>
      <c r="H21" s="181">
        <v>8</v>
      </c>
      <c r="I21" s="182">
        <v>9</v>
      </c>
    </row>
    <row r="22" spans="1:11" s="161" customFormat="1">
      <c r="A22" s="183" t="s">
        <v>30</v>
      </c>
      <c r="B22" s="184" t="s">
        <v>31</v>
      </c>
      <c r="C22" s="185">
        <f>C23+C24+C25+C28</f>
        <v>0</v>
      </c>
      <c r="D22" s="185">
        <f t="shared" ref="D22:I22" si="0">D23+D24+D25+D28</f>
        <v>0</v>
      </c>
      <c r="E22" s="185">
        <f t="shared" si="0"/>
        <v>0</v>
      </c>
      <c r="F22" s="185">
        <f t="shared" si="0"/>
        <v>0</v>
      </c>
      <c r="G22" s="185">
        <f t="shared" si="0"/>
        <v>0</v>
      </c>
      <c r="H22" s="185">
        <f t="shared" si="0"/>
        <v>0</v>
      </c>
      <c r="I22" s="186">
        <f t="shared" si="0"/>
        <v>0</v>
      </c>
    </row>
    <row r="23" spans="1:11" s="161" customFormat="1">
      <c r="A23" s="187" t="s">
        <v>32</v>
      </c>
      <c r="B23" s="163" t="s">
        <v>33</v>
      </c>
      <c r="C23" s="162">
        <v>0</v>
      </c>
      <c r="D23" s="162">
        <v>0</v>
      </c>
      <c r="E23" s="162">
        <v>0</v>
      </c>
      <c r="F23" s="162">
        <v>0</v>
      </c>
      <c r="G23" s="162">
        <v>0</v>
      </c>
      <c r="H23" s="162">
        <v>0</v>
      </c>
      <c r="I23" s="188">
        <v>0</v>
      </c>
      <c r="K23" s="164"/>
    </row>
    <row r="24" spans="1:11" s="161" customFormat="1">
      <c r="A24" s="187" t="s">
        <v>34</v>
      </c>
      <c r="B24" s="163" t="s">
        <v>35</v>
      </c>
      <c r="C24" s="162">
        <v>0</v>
      </c>
      <c r="D24" s="162">
        <v>0</v>
      </c>
      <c r="E24" s="162">
        <v>0</v>
      </c>
      <c r="F24" s="162">
        <v>0</v>
      </c>
      <c r="G24" s="162">
        <v>0</v>
      </c>
      <c r="H24" s="162">
        <v>0</v>
      </c>
      <c r="I24" s="188">
        <v>0</v>
      </c>
    </row>
    <row r="25" spans="1:11" s="165" customFormat="1" ht="16.5" customHeight="1">
      <c r="A25" s="187" t="s">
        <v>36</v>
      </c>
      <c r="B25" s="163" t="s">
        <v>37</v>
      </c>
      <c r="C25" s="162">
        <f>C26+C27</f>
        <v>0</v>
      </c>
      <c r="D25" s="162">
        <f>D26+D27</f>
        <v>0</v>
      </c>
      <c r="E25" s="162">
        <v>0</v>
      </c>
      <c r="F25" s="162">
        <f>F26+F27</f>
        <v>0</v>
      </c>
      <c r="G25" s="162">
        <f>G26+G27</f>
        <v>0</v>
      </c>
      <c r="H25" s="162">
        <f>H26+H27</f>
        <v>0</v>
      </c>
      <c r="I25" s="188">
        <f>I26+I27</f>
        <v>0</v>
      </c>
    </row>
    <row r="26" spans="1:11" s="156" customFormat="1">
      <c r="A26" s="189" t="s">
        <v>38</v>
      </c>
      <c r="B26" s="166" t="s">
        <v>39</v>
      </c>
      <c r="C26" s="167">
        <v>0</v>
      </c>
      <c r="D26" s="167">
        <v>0</v>
      </c>
      <c r="E26" s="167">
        <v>0</v>
      </c>
      <c r="F26" s="167">
        <v>0</v>
      </c>
      <c r="G26" s="167">
        <v>0</v>
      </c>
      <c r="H26" s="167">
        <v>0</v>
      </c>
      <c r="I26" s="190">
        <v>0</v>
      </c>
    </row>
    <row r="27" spans="1:11" s="64" customFormat="1">
      <c r="A27" s="189" t="s">
        <v>40</v>
      </c>
      <c r="B27" s="166" t="s">
        <v>41</v>
      </c>
      <c r="C27" s="167">
        <v>0</v>
      </c>
      <c r="D27" s="167">
        <v>0</v>
      </c>
      <c r="E27" s="167">
        <v>0</v>
      </c>
      <c r="F27" s="167">
        <v>0</v>
      </c>
      <c r="G27" s="167">
        <v>0</v>
      </c>
      <c r="H27" s="167">
        <v>0</v>
      </c>
      <c r="I27" s="190">
        <v>0</v>
      </c>
    </row>
    <row r="28" spans="1:11" s="64" customFormat="1" ht="16.2" thickBot="1">
      <c r="A28" s="191" t="s">
        <v>42</v>
      </c>
      <c r="B28" s="192" t="s">
        <v>43</v>
      </c>
      <c r="C28" s="193">
        <v>0</v>
      </c>
      <c r="D28" s="193">
        <v>0</v>
      </c>
      <c r="E28" s="193">
        <v>0</v>
      </c>
      <c r="F28" s="193">
        <v>0</v>
      </c>
      <c r="G28" s="193">
        <v>0</v>
      </c>
      <c r="H28" s="193">
        <v>0</v>
      </c>
      <c r="I28" s="194">
        <v>0</v>
      </c>
    </row>
    <row r="29" spans="1:11" s="64" customFormat="1">
      <c r="A29" s="462" t="s">
        <v>44</v>
      </c>
      <c r="B29" s="463"/>
      <c r="C29" s="168">
        <f>C22</f>
        <v>0</v>
      </c>
      <c r="D29" s="168">
        <f t="shared" ref="D29:I29" si="1">D22</f>
        <v>0</v>
      </c>
      <c r="E29" s="168">
        <f t="shared" si="1"/>
        <v>0</v>
      </c>
      <c r="F29" s="168">
        <f t="shared" si="1"/>
        <v>0</v>
      </c>
      <c r="G29" s="168">
        <f t="shared" si="1"/>
        <v>0</v>
      </c>
      <c r="H29" s="168">
        <f t="shared" si="1"/>
        <v>0</v>
      </c>
      <c r="I29" s="168">
        <f t="shared" si="1"/>
        <v>0</v>
      </c>
    </row>
    <row r="30" spans="1:11" s="161" customFormat="1">
      <c r="A30" s="169"/>
      <c r="B30" s="156"/>
      <c r="C30" s="164"/>
      <c r="D30" s="164"/>
      <c r="E30" s="164"/>
      <c r="F30" s="164"/>
      <c r="G30" s="164"/>
      <c r="H30" s="164"/>
      <c r="I30" s="164"/>
    </row>
    <row r="31" spans="1:11" s="156" customFormat="1">
      <c r="A31" s="169" t="s">
        <v>45</v>
      </c>
      <c r="B31" s="450" t="s">
        <v>46</v>
      </c>
      <c r="C31" s="450"/>
      <c r="D31" s="450"/>
      <c r="E31" s="450"/>
      <c r="F31" s="450"/>
      <c r="G31" s="450"/>
      <c r="H31" s="450"/>
      <c r="I31" s="450"/>
    </row>
    <row r="32" spans="1:11" s="156" customFormat="1">
      <c r="A32" s="169"/>
      <c r="B32" s="450" t="s">
        <v>47</v>
      </c>
      <c r="C32" s="450"/>
      <c r="D32" s="450"/>
      <c r="E32" s="450"/>
      <c r="F32" s="450"/>
      <c r="G32" s="450"/>
      <c r="H32" s="450"/>
      <c r="I32" s="450"/>
    </row>
    <row r="33" spans="1:10" s="156" customFormat="1">
      <c r="A33" s="169"/>
      <c r="B33" s="450" t="s">
        <v>48</v>
      </c>
      <c r="C33" s="450"/>
      <c r="D33" s="450"/>
      <c r="E33" s="450"/>
      <c r="F33" s="450"/>
      <c r="G33" s="450"/>
      <c r="H33" s="450"/>
      <c r="I33" s="450"/>
    </row>
    <row r="34" spans="1:10" s="156" customFormat="1">
      <c r="A34" s="169"/>
      <c r="B34" s="450" t="s">
        <v>49</v>
      </c>
      <c r="C34" s="450"/>
      <c r="D34" s="450"/>
      <c r="E34" s="450"/>
      <c r="F34" s="450"/>
      <c r="G34" s="450"/>
      <c r="H34" s="450"/>
      <c r="I34" s="450"/>
    </row>
    <row r="35" spans="1:10" s="156" customFormat="1">
      <c r="A35" s="170"/>
      <c r="B35" s="170"/>
      <c r="C35" s="171"/>
      <c r="D35" s="171"/>
      <c r="E35" s="171"/>
      <c r="F35" s="171"/>
      <c r="G35" s="171"/>
      <c r="H35" s="171"/>
      <c r="I35" s="171"/>
    </row>
    <row r="36" spans="1:10" s="156" customFormat="1">
      <c r="A36" s="169"/>
      <c r="C36" s="164"/>
      <c r="D36" s="164"/>
      <c r="E36" s="164"/>
      <c r="F36" s="164"/>
      <c r="G36" s="164"/>
      <c r="H36" s="164"/>
      <c r="I36" s="164"/>
    </row>
    <row r="37" spans="1:10" s="161" customFormat="1">
      <c r="A37" s="451" t="s">
        <v>50</v>
      </c>
      <c r="B37" s="451"/>
      <c r="C37" s="64"/>
      <c r="D37" s="451"/>
      <c r="E37" s="451"/>
      <c r="F37"/>
      <c r="H37" s="449" t="s">
        <v>51</v>
      </c>
      <c r="I37" s="449"/>
      <c r="J37" s="172"/>
    </row>
    <row r="38" spans="1:10" s="173" customFormat="1" ht="15.75" customHeight="1">
      <c r="A38"/>
      <c r="B38"/>
      <c r="C38"/>
      <c r="D38" s="451"/>
      <c r="E38" s="451"/>
      <c r="F38"/>
      <c r="G38" s="165"/>
      <c r="H38"/>
      <c r="I38"/>
    </row>
    <row r="39" spans="1:10" s="173" customFormat="1">
      <c r="A39"/>
      <c r="B39"/>
      <c r="C39"/>
      <c r="D39"/>
      <c r="E39"/>
      <c r="F39"/>
      <c r="G39" s="165"/>
      <c r="H39"/>
      <c r="I39"/>
    </row>
    <row r="40" spans="1:10" s="156" customFormat="1">
      <c r="A40" s="451" t="s">
        <v>52</v>
      </c>
      <c r="B40" s="451"/>
      <c r="C40"/>
      <c r="D40" s="451"/>
      <c r="E40" s="451"/>
      <c r="F40"/>
      <c r="G40" s="165"/>
      <c r="H40" s="449" t="s">
        <v>53</v>
      </c>
      <c r="I40" s="449"/>
    </row>
    <row r="41" spans="1:10" s="156" customFormat="1">
      <c r="A41"/>
      <c r="B41"/>
      <c r="C41"/>
      <c r="D41" s="451"/>
      <c r="E41" s="451"/>
      <c r="F41"/>
      <c r="G41"/>
      <c r="H41"/>
      <c r="I41"/>
    </row>
    <row r="42" spans="1:10" s="156" customFormat="1">
      <c r="A42" s="64"/>
    </row>
    <row r="43" spans="1:10" s="156" customFormat="1">
      <c r="A43" s="174"/>
    </row>
    <row r="44" spans="1:10" s="156" customFormat="1">
      <c r="A44" s="174"/>
    </row>
    <row r="45" spans="1:10" s="156" customFormat="1">
      <c r="A45" s="174"/>
    </row>
    <row r="46" spans="1:10" s="156" customFormat="1">
      <c r="A46" s="174"/>
    </row>
    <row r="47" spans="1:10" s="156" customFormat="1">
      <c r="A47" s="174"/>
      <c r="B47" s="174"/>
      <c r="C47" s="175"/>
      <c r="D47" s="175"/>
      <c r="E47" s="175"/>
      <c r="F47" s="175"/>
      <c r="G47" s="175"/>
      <c r="H47" s="175"/>
      <c r="I47" s="175"/>
    </row>
    <row r="48" spans="1:10" s="156" customFormat="1">
      <c r="A48" s="174"/>
      <c r="B48" s="174"/>
      <c r="C48" s="175"/>
      <c r="D48" s="175"/>
      <c r="E48" s="175"/>
      <c r="F48" s="175"/>
      <c r="G48" s="175"/>
      <c r="H48" s="175"/>
      <c r="I48" s="175"/>
    </row>
    <row r="49" spans="1:9" s="156" customFormat="1">
      <c r="A49" s="174"/>
      <c r="B49" s="174"/>
      <c r="C49" s="175"/>
      <c r="D49" s="175"/>
      <c r="E49" s="175"/>
      <c r="F49" s="175"/>
      <c r="G49" s="175"/>
      <c r="H49" s="175"/>
      <c r="I49" s="175"/>
    </row>
    <row r="50" spans="1:9" s="156" customFormat="1">
      <c r="A50" s="174"/>
      <c r="B50" s="174"/>
      <c r="C50" s="175"/>
      <c r="D50" s="175"/>
      <c r="E50" s="175"/>
      <c r="F50" s="175"/>
      <c r="G50" s="175"/>
      <c r="H50" s="175"/>
      <c r="I50" s="175"/>
    </row>
    <row r="51" spans="1:9" s="64" customFormat="1">
      <c r="A51" s="174"/>
      <c r="B51" s="174"/>
      <c r="C51" s="175"/>
      <c r="D51" s="175"/>
      <c r="E51" s="175"/>
      <c r="F51" s="175"/>
      <c r="G51" s="175"/>
      <c r="H51" s="175"/>
      <c r="I51" s="175"/>
    </row>
    <row r="52" spans="1:9" s="64" customFormat="1">
      <c r="A52" s="174"/>
      <c r="B52" s="174"/>
      <c r="C52" s="175"/>
      <c r="D52" s="175"/>
      <c r="E52" s="175"/>
      <c r="F52" s="175"/>
      <c r="G52" s="175"/>
      <c r="H52" s="175"/>
      <c r="I52" s="175"/>
    </row>
    <row r="53" spans="1:9" s="161" customFormat="1" ht="15.75" customHeight="1">
      <c r="A53" s="174"/>
      <c r="B53" s="174"/>
      <c r="C53" s="175"/>
      <c r="D53" s="175"/>
      <c r="E53" s="175"/>
      <c r="F53" s="175"/>
      <c r="G53" s="175"/>
      <c r="H53" s="175"/>
      <c r="I53" s="175"/>
    </row>
    <row r="54" spans="1:9" s="165" customFormat="1">
      <c r="A54" s="174"/>
      <c r="B54" s="174"/>
      <c r="C54" s="175"/>
      <c r="D54" s="175"/>
      <c r="E54" s="175"/>
      <c r="F54" s="175"/>
      <c r="G54" s="175"/>
      <c r="H54" s="175"/>
      <c r="I54" s="175"/>
    </row>
    <row r="55" spans="1:9" s="165" customFormat="1">
      <c r="A55" s="174"/>
      <c r="B55" s="174"/>
      <c r="C55" s="175"/>
      <c r="D55" s="175"/>
      <c r="E55" s="175"/>
      <c r="F55" s="175"/>
      <c r="G55" s="175"/>
      <c r="H55" s="175"/>
      <c r="I55" s="175"/>
    </row>
    <row r="56" spans="1:9" s="165" customFormat="1">
      <c r="A56" s="174"/>
      <c r="B56" s="174"/>
      <c r="C56" s="175"/>
      <c r="D56" s="175"/>
      <c r="E56" s="175"/>
      <c r="F56" s="175"/>
      <c r="G56" s="175"/>
      <c r="H56" s="175"/>
      <c r="I56" s="175"/>
    </row>
    <row r="57" spans="1:9" s="64" customFormat="1">
      <c r="A57" s="174"/>
      <c r="B57" s="174"/>
      <c r="C57" s="175"/>
      <c r="D57" s="175"/>
      <c r="E57" s="175"/>
      <c r="F57" s="175"/>
      <c r="G57" s="175"/>
      <c r="H57" s="175"/>
      <c r="I57" s="175"/>
    </row>
    <row r="58" spans="1:9" s="64" customFormat="1">
      <c r="A58" s="174"/>
      <c r="B58" s="174"/>
      <c r="C58" s="175"/>
      <c r="D58" s="175"/>
      <c r="E58" s="175"/>
      <c r="F58" s="175"/>
      <c r="G58" s="175"/>
      <c r="H58" s="175"/>
      <c r="I58" s="175"/>
    </row>
    <row r="59" spans="1:9" s="64" customFormat="1">
      <c r="A59" s="174"/>
      <c r="B59" s="174"/>
      <c r="C59" s="175"/>
      <c r="D59" s="175"/>
      <c r="E59" s="175"/>
      <c r="F59" s="175"/>
      <c r="G59" s="175"/>
      <c r="H59" s="175"/>
      <c r="I59" s="175"/>
    </row>
    <row r="60" spans="1:9" s="64" customFormat="1">
      <c r="A60" s="174"/>
      <c r="B60" s="174"/>
      <c r="C60" s="175"/>
      <c r="D60" s="175"/>
      <c r="E60" s="175"/>
      <c r="F60" s="175"/>
      <c r="G60" s="175"/>
      <c r="H60" s="175"/>
      <c r="I60" s="175"/>
    </row>
    <row r="64" spans="1:9">
      <c r="B64" s="176"/>
    </row>
  </sheetData>
  <mergeCells count="28">
    <mergeCell ref="D41:E41"/>
    <mergeCell ref="C13:E13"/>
    <mergeCell ref="D38:E38"/>
    <mergeCell ref="A40:B40"/>
    <mergeCell ref="D40:E40"/>
    <mergeCell ref="B31:I31"/>
    <mergeCell ref="A18:C18"/>
    <mergeCell ref="A19:B19"/>
    <mergeCell ref="C19:D19"/>
    <mergeCell ref="E19:G19"/>
    <mergeCell ref="H19:I19"/>
    <mergeCell ref="A29:B29"/>
    <mergeCell ref="J1:K1"/>
    <mergeCell ref="H2:K2"/>
    <mergeCell ref="H3:K3"/>
    <mergeCell ref="H4:K4"/>
    <mergeCell ref="H40:I40"/>
    <mergeCell ref="B32:I32"/>
    <mergeCell ref="B33:I33"/>
    <mergeCell ref="B34:I34"/>
    <mergeCell ref="A37:B37"/>
    <mergeCell ref="D37:E37"/>
    <mergeCell ref="H37:I37"/>
    <mergeCell ref="A6:I6"/>
    <mergeCell ref="B7:I7"/>
    <mergeCell ref="A9:I9"/>
    <mergeCell ref="C11:E11"/>
    <mergeCell ref="H1:I1"/>
  </mergeCells>
  <printOptions horizontalCentered="1"/>
  <pageMargins left="0.70866141732283472" right="0.70866141732283472" top="0.74803149606299213" bottom="0.74803149606299213" header="0.31496062992125984" footer="0.31496062992125984"/>
  <pageSetup paperSize="9" scale="57" fitToHeight="0"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6"/>
  <sheetViews>
    <sheetView topLeftCell="B12" zoomScale="75" zoomScaleNormal="75" workbookViewId="0">
      <selection activeCell="J23" sqref="J23"/>
    </sheetView>
  </sheetViews>
  <sheetFormatPr defaultColWidth="7.5546875" defaultRowHeight="15.6"/>
  <cols>
    <col min="1" max="1" width="12" style="30" customWidth="1"/>
    <col min="2" max="2" width="48" style="2" customWidth="1"/>
    <col min="3" max="3" width="12.88671875" style="2" customWidth="1"/>
    <col min="4" max="4" width="14.44140625" style="2" customWidth="1"/>
    <col min="5" max="5" width="15.44140625" style="2" customWidth="1"/>
    <col min="6" max="6" width="15.6640625" style="2" bestFit="1" customWidth="1"/>
    <col min="7" max="7" width="15.44140625" style="2" customWidth="1"/>
    <col min="8" max="8" width="13" style="2" customWidth="1"/>
    <col min="9" max="9" width="17.88671875" style="2" customWidth="1"/>
    <col min="10" max="12" width="15.88671875" style="2" customWidth="1"/>
    <col min="13" max="13" width="16.6640625" style="2" customWidth="1"/>
    <col min="14" max="14" width="12.5546875" style="2" customWidth="1"/>
    <col min="15" max="15" width="14.33203125" style="2" customWidth="1"/>
    <col min="16" max="16" width="15.88671875" style="2" customWidth="1"/>
    <col min="17" max="17" width="14.44140625" style="2" customWidth="1"/>
    <col min="18" max="18" width="15.44140625" style="2" customWidth="1"/>
    <col min="19" max="19" width="15.109375" style="2" hidden="1" customWidth="1"/>
    <col min="20" max="20" width="14.33203125" style="2" customWidth="1"/>
    <col min="21" max="22" width="14.88671875" style="2" customWidth="1"/>
    <col min="23" max="23" width="10.44140625" style="2" customWidth="1"/>
    <col min="24" max="24" width="10" style="2" customWidth="1"/>
    <col min="25" max="16384" width="7.5546875" style="2"/>
  </cols>
  <sheetData>
    <row r="1" spans="1:19">
      <c r="M1" s="467" t="s">
        <v>54</v>
      </c>
      <c r="N1" s="467"/>
      <c r="O1" s="467"/>
      <c r="P1" s="467"/>
      <c r="Q1" s="467"/>
      <c r="R1" s="467"/>
    </row>
    <row r="2" spans="1:19">
      <c r="M2" s="467" t="s">
        <v>55</v>
      </c>
      <c r="N2" s="467"/>
      <c r="O2" s="467"/>
      <c r="P2" s="467"/>
      <c r="Q2" s="467"/>
      <c r="R2" s="467"/>
    </row>
    <row r="3" spans="1:19">
      <c r="M3" s="2" t="s">
        <v>56</v>
      </c>
    </row>
    <row r="4" spans="1:19">
      <c r="M4" s="467" t="s">
        <v>57</v>
      </c>
      <c r="N4" s="467"/>
      <c r="O4" s="467"/>
      <c r="P4" s="467"/>
      <c r="Q4" s="467"/>
      <c r="R4" s="467"/>
    </row>
    <row r="5" spans="1:19">
      <c r="M5" s="1"/>
      <c r="N5" s="1"/>
      <c r="O5" s="1"/>
      <c r="P5" s="1"/>
      <c r="Q5" s="1"/>
      <c r="R5" s="1"/>
    </row>
    <row r="6" spans="1:19">
      <c r="M6" s="1"/>
      <c r="N6" s="1"/>
      <c r="O6" s="1"/>
      <c r="P6" s="1"/>
      <c r="Q6" s="1"/>
      <c r="R6" s="1"/>
    </row>
    <row r="7" spans="1:19" s="98" customFormat="1" ht="21.6" customHeight="1">
      <c r="A7" s="468"/>
      <c r="B7" s="469"/>
      <c r="C7" s="469"/>
      <c r="D7" s="469"/>
      <c r="E7" s="469"/>
      <c r="F7" s="469"/>
      <c r="G7" s="469"/>
      <c r="H7" s="469"/>
      <c r="I7" s="469"/>
      <c r="J7" s="469"/>
      <c r="K7" s="469"/>
      <c r="L7" s="469"/>
      <c r="M7" s="469"/>
      <c r="N7" s="469"/>
      <c r="O7" s="469"/>
      <c r="P7" s="469"/>
      <c r="Q7" s="469"/>
      <c r="R7" s="469"/>
    </row>
    <row r="8" spans="1:19" s="98" customFormat="1" ht="21.6" customHeight="1">
      <c r="A8" s="471" t="s">
        <v>11</v>
      </c>
      <c r="B8" s="471"/>
      <c r="C8" s="471"/>
      <c r="D8" s="471"/>
      <c r="E8" s="471"/>
      <c r="F8" s="471"/>
      <c r="G8" s="471"/>
      <c r="H8" s="471"/>
      <c r="I8" s="471"/>
      <c r="J8" s="471"/>
      <c r="K8" s="471"/>
      <c r="L8" s="471"/>
      <c r="M8" s="471"/>
      <c r="N8" s="471"/>
      <c r="O8" s="471"/>
      <c r="P8" s="471"/>
      <c r="Q8" s="471"/>
      <c r="R8" s="471"/>
      <c r="S8" s="100"/>
    </row>
    <row r="9" spans="1:19" s="98" customFormat="1" ht="23.4" customHeight="1">
      <c r="A9" s="465" t="s">
        <v>12</v>
      </c>
      <c r="B9" s="465"/>
      <c r="C9" s="465"/>
      <c r="D9" s="465"/>
      <c r="E9" s="465"/>
      <c r="F9" s="465"/>
      <c r="G9" s="465"/>
      <c r="H9" s="465"/>
      <c r="I9" s="465"/>
      <c r="J9" s="465"/>
      <c r="K9" s="465"/>
      <c r="L9" s="465"/>
      <c r="M9" s="465"/>
      <c r="N9" s="465"/>
      <c r="O9" s="465"/>
      <c r="P9" s="465"/>
      <c r="Q9" s="465"/>
      <c r="R9" s="465"/>
      <c r="S9" s="99"/>
    </row>
    <row r="10" spans="1:19" s="98" customFormat="1">
      <c r="A10" s="99"/>
      <c r="B10" s="99"/>
      <c r="C10" s="99"/>
      <c r="D10" s="99"/>
      <c r="E10" s="99"/>
      <c r="F10" s="99"/>
      <c r="G10" s="99"/>
      <c r="H10" s="99"/>
      <c r="I10" s="99"/>
      <c r="J10" s="99"/>
      <c r="K10" s="99"/>
      <c r="L10" s="99"/>
      <c r="M10" s="99"/>
      <c r="N10" s="99"/>
      <c r="O10" s="99"/>
      <c r="P10" s="99"/>
      <c r="Q10" s="99"/>
      <c r="R10" s="99"/>
      <c r="S10" s="99"/>
    </row>
    <row r="11" spans="1:19" s="98" customFormat="1" ht="28.2" customHeight="1">
      <c r="A11" s="470" t="s">
        <v>58</v>
      </c>
      <c r="B11" s="470"/>
      <c r="C11" s="470"/>
      <c r="D11" s="470"/>
      <c r="E11" s="470"/>
      <c r="F11" s="470"/>
      <c r="G11" s="470"/>
      <c r="H11" s="470"/>
      <c r="I11" s="470"/>
      <c r="J11" s="470"/>
      <c r="K11" s="470"/>
      <c r="L11" s="470"/>
      <c r="M11" s="470"/>
      <c r="N11" s="470"/>
      <c r="O11" s="470"/>
      <c r="P11" s="470"/>
      <c r="Q11" s="470"/>
      <c r="R11" s="470"/>
      <c r="S11" s="470"/>
    </row>
    <row r="12" spans="1:19" s="98" customFormat="1" ht="30" customHeight="1">
      <c r="A12" s="102"/>
      <c r="B12" s="102"/>
      <c r="C12" s="102"/>
      <c r="D12" s="102"/>
      <c r="E12" s="102"/>
      <c r="F12" s="102"/>
      <c r="G12" s="102"/>
      <c r="H12" s="102"/>
      <c r="I12" s="102"/>
      <c r="J12" s="102"/>
      <c r="K12" s="102"/>
      <c r="L12" s="102"/>
      <c r="M12" s="102"/>
      <c r="N12" s="102"/>
      <c r="O12" s="102"/>
      <c r="P12" s="102"/>
      <c r="Q12" s="102"/>
      <c r="R12" s="102"/>
      <c r="S12" s="102"/>
    </row>
    <row r="13" spans="1:19" s="98" customFormat="1">
      <c r="A13" s="464" t="s">
        <v>59</v>
      </c>
      <c r="B13" s="464"/>
      <c r="C13" s="464"/>
      <c r="D13" s="464"/>
      <c r="E13" s="464"/>
      <c r="F13" s="464"/>
      <c r="G13" s="464"/>
      <c r="H13" s="464"/>
      <c r="I13" s="464"/>
      <c r="J13" s="464"/>
      <c r="K13" s="464"/>
      <c r="L13" s="464"/>
      <c r="M13" s="464"/>
      <c r="N13" s="464"/>
      <c r="O13" s="464"/>
      <c r="P13" s="464"/>
      <c r="Q13" s="464"/>
      <c r="R13" s="464"/>
      <c r="S13" s="102"/>
    </row>
    <row r="14" spans="1:19" s="98" customFormat="1" ht="18.600000000000001" customHeight="1">
      <c r="A14" s="102"/>
      <c r="B14" s="102"/>
      <c r="C14" s="102"/>
      <c r="D14" s="102"/>
      <c r="E14" s="101"/>
      <c r="F14" s="101"/>
      <c r="G14" s="101"/>
      <c r="H14" s="101"/>
      <c r="I14" s="101"/>
      <c r="J14" s="101"/>
      <c r="K14" s="101"/>
      <c r="L14" s="101"/>
      <c r="M14" s="101"/>
      <c r="N14" s="101"/>
      <c r="O14" s="102"/>
      <c r="P14" s="102"/>
      <c r="Q14" s="102"/>
      <c r="R14" s="102"/>
      <c r="S14" s="102"/>
    </row>
    <row r="15" spans="1:19" s="98" customFormat="1" ht="18.600000000000001" customHeight="1">
      <c r="A15" s="464" t="s">
        <v>60</v>
      </c>
      <c r="B15" s="464"/>
      <c r="C15" s="464"/>
      <c r="D15" s="464"/>
      <c r="E15" s="464"/>
      <c r="F15" s="464"/>
      <c r="G15" s="464"/>
      <c r="H15" s="464"/>
      <c r="I15" s="464"/>
      <c r="J15" s="464"/>
      <c r="K15" s="464"/>
      <c r="L15" s="464"/>
      <c r="M15" s="464"/>
      <c r="N15" s="464"/>
      <c r="O15" s="464"/>
      <c r="P15" s="464"/>
      <c r="Q15" s="464"/>
      <c r="R15" s="464"/>
      <c r="S15" s="102"/>
    </row>
    <row r="16" spans="1:19" s="103" customFormat="1">
      <c r="A16" s="456" t="s">
        <v>16</v>
      </c>
      <c r="B16" s="456"/>
      <c r="C16" s="456"/>
      <c r="D16" s="456"/>
      <c r="E16" s="456"/>
      <c r="F16" s="456"/>
      <c r="G16" s="456"/>
      <c r="H16" s="456"/>
      <c r="I16" s="456"/>
      <c r="J16" s="456"/>
      <c r="K16" s="456"/>
      <c r="L16" s="456"/>
      <c r="M16" s="456"/>
      <c r="N16" s="456"/>
      <c r="O16" s="456"/>
      <c r="P16" s="456"/>
      <c r="Q16" s="456"/>
      <c r="R16" s="456"/>
      <c r="S16" s="98"/>
    </row>
    <row r="17" spans="1:19">
      <c r="A17" s="466"/>
      <c r="B17" s="466"/>
      <c r="C17" s="4"/>
      <c r="D17" s="4"/>
      <c r="H17" s="5"/>
      <c r="R17" s="6"/>
    </row>
    <row r="18" spans="1:19">
      <c r="A18" s="479" t="s">
        <v>61</v>
      </c>
      <c r="B18" s="479"/>
      <c r="C18" s="7"/>
      <c r="D18" s="7"/>
      <c r="R18" s="8" t="s">
        <v>62</v>
      </c>
    </row>
    <row r="19" spans="1:19">
      <c r="A19" s="478" t="s">
        <v>63</v>
      </c>
      <c r="B19" s="478"/>
      <c r="C19" s="478" t="s">
        <v>20</v>
      </c>
      <c r="D19" s="478"/>
      <c r="E19" s="478" t="s">
        <v>64</v>
      </c>
      <c r="F19" s="478" t="s">
        <v>65</v>
      </c>
      <c r="G19" s="478"/>
      <c r="H19" s="478"/>
      <c r="I19" s="478" t="s">
        <v>66</v>
      </c>
      <c r="J19" s="478" t="s">
        <v>67</v>
      </c>
      <c r="K19" s="483"/>
      <c r="L19" s="478" t="s">
        <v>68</v>
      </c>
      <c r="M19" s="472" t="s">
        <v>65</v>
      </c>
      <c r="N19" s="473"/>
      <c r="O19" s="474"/>
      <c r="P19" s="476" t="s">
        <v>69</v>
      </c>
      <c r="Q19" s="478" t="s">
        <v>22</v>
      </c>
      <c r="R19" s="478"/>
      <c r="S19" s="10"/>
    </row>
    <row r="20" spans="1:19" ht="78">
      <c r="A20" s="31" t="s">
        <v>70</v>
      </c>
      <c r="B20" s="21" t="s">
        <v>24</v>
      </c>
      <c r="C20" s="9" t="s">
        <v>71</v>
      </c>
      <c r="D20" s="9" t="s">
        <v>72</v>
      </c>
      <c r="E20" s="478"/>
      <c r="F20" s="9" t="s">
        <v>73</v>
      </c>
      <c r="G20" s="9" t="s">
        <v>74</v>
      </c>
      <c r="H20" s="9" t="s">
        <v>75</v>
      </c>
      <c r="I20" s="478"/>
      <c r="J20" s="11" t="s">
        <v>76</v>
      </c>
      <c r="K20" s="11" t="s">
        <v>77</v>
      </c>
      <c r="L20" s="478"/>
      <c r="M20" s="9" t="s">
        <v>78</v>
      </c>
      <c r="N20" s="9" t="s">
        <v>75</v>
      </c>
      <c r="O20" s="9" t="s">
        <v>77</v>
      </c>
      <c r="P20" s="477"/>
      <c r="Q20" s="9" t="s">
        <v>71</v>
      </c>
      <c r="R20" s="9" t="s">
        <v>72</v>
      </c>
      <c r="S20" s="10" t="s">
        <v>79</v>
      </c>
    </row>
    <row r="21" spans="1:19" s="35" customFormat="1" ht="16.8" thickBot="1">
      <c r="A21" s="12">
        <v>1</v>
      </c>
      <c r="B21" s="24">
        <v>2</v>
      </c>
      <c r="C21" s="12">
        <v>3</v>
      </c>
      <c r="D21" s="12">
        <v>4</v>
      </c>
      <c r="E21" s="12">
        <v>5</v>
      </c>
      <c r="F21" s="12">
        <v>6</v>
      </c>
      <c r="G21" s="12">
        <v>7</v>
      </c>
      <c r="H21" s="12">
        <v>8</v>
      </c>
      <c r="I21" s="12">
        <v>9</v>
      </c>
      <c r="J21" s="12">
        <v>10</v>
      </c>
      <c r="K21" s="12">
        <v>11</v>
      </c>
      <c r="L21" s="12">
        <v>12</v>
      </c>
      <c r="M21" s="12">
        <v>13</v>
      </c>
      <c r="N21" s="12">
        <v>14</v>
      </c>
      <c r="O21" s="12">
        <v>15</v>
      </c>
      <c r="P21" s="12">
        <v>16</v>
      </c>
      <c r="Q21" s="12">
        <v>17</v>
      </c>
      <c r="R21" s="12">
        <v>18</v>
      </c>
      <c r="S21" s="13"/>
    </row>
    <row r="22" spans="1:19" s="35" customFormat="1" ht="16.2" thickBot="1">
      <c r="A22" s="481" t="s">
        <v>80</v>
      </c>
      <c r="B22" s="482"/>
      <c r="C22" s="14">
        <f>SUM(C23+C24+C25+C39+C42)</f>
        <v>6879.83</v>
      </c>
      <c r="D22" s="14">
        <f t="shared" ref="D22:R22" si="0">SUM(D23+D24+D25+D39+D42)</f>
        <v>86799426.769999981</v>
      </c>
      <c r="E22" s="14">
        <f t="shared" si="0"/>
        <v>549878411</v>
      </c>
      <c r="F22" s="14">
        <f t="shared" si="0"/>
        <v>549878411</v>
      </c>
      <c r="G22" s="14">
        <f t="shared" si="0"/>
        <v>0</v>
      </c>
      <c r="H22" s="14">
        <f t="shared" si="0"/>
        <v>0</v>
      </c>
      <c r="I22" s="14">
        <f t="shared" si="0"/>
        <v>548555445.27999997</v>
      </c>
      <c r="J22" s="14">
        <f t="shared" si="0"/>
        <v>548765387.51999998</v>
      </c>
      <c r="K22" s="14">
        <f t="shared" si="0"/>
        <v>207081.51</v>
      </c>
      <c r="L22" s="14">
        <f t="shared" si="0"/>
        <v>548972469.02999997</v>
      </c>
      <c r="M22" s="14">
        <f t="shared" si="0"/>
        <v>548765387.51999998</v>
      </c>
      <c r="N22" s="14">
        <f t="shared" si="0"/>
        <v>0</v>
      </c>
      <c r="O22" s="14">
        <f t="shared" si="0"/>
        <v>207081.51</v>
      </c>
      <c r="P22" s="14">
        <f t="shared" si="0"/>
        <v>548765387.51999998</v>
      </c>
      <c r="Q22" s="14">
        <f t="shared" si="0"/>
        <v>321987.84999999998</v>
      </c>
      <c r="R22" s="14">
        <f t="shared" si="0"/>
        <v>86697511.040000007</v>
      </c>
      <c r="S22" s="58">
        <f>D22-C22+I22-L22-(R22-Q22)</f>
        <v>0</v>
      </c>
    </row>
    <row r="23" spans="1:19" s="56" customFormat="1">
      <c r="A23" s="39" t="s">
        <v>81</v>
      </c>
      <c r="B23" s="26" t="s">
        <v>82</v>
      </c>
      <c r="C23" s="37">
        <v>0</v>
      </c>
      <c r="D23" s="443">
        <v>81592466.549999997</v>
      </c>
      <c r="E23" s="443">
        <f>SUM(F23:H23)</f>
        <v>513987461</v>
      </c>
      <c r="F23" s="443">
        <v>513987461</v>
      </c>
      <c r="G23" s="37">
        <v>0</v>
      </c>
      <c r="H23" s="37">
        <v>0</v>
      </c>
      <c r="I23" s="37">
        <v>505996185.93000001</v>
      </c>
      <c r="J23" s="37">
        <v>506705475.07999998</v>
      </c>
      <c r="K23" s="37">
        <v>125422.72</v>
      </c>
      <c r="L23" s="37">
        <f>SUM(M23:O23)</f>
        <v>506830897.80000001</v>
      </c>
      <c r="M23" s="37">
        <v>506705475.07999998</v>
      </c>
      <c r="N23" s="37">
        <v>0</v>
      </c>
      <c r="O23" s="37">
        <v>125422.72</v>
      </c>
      <c r="P23" s="37">
        <f>L23-O23</f>
        <v>506705475.07999998</v>
      </c>
      <c r="Q23" s="37">
        <v>0</v>
      </c>
      <c r="R23" s="37">
        <v>80757754.680000007</v>
      </c>
      <c r="S23" s="58">
        <f t="shared" ref="S23:S46" si="1">D23-C23+I23-L23-(R23-Q23)</f>
        <v>0</v>
      </c>
    </row>
    <row r="24" spans="1:19" s="35" customFormat="1" ht="31.2">
      <c r="A24" s="33" t="s">
        <v>83</v>
      </c>
      <c r="B24" s="26" t="s">
        <v>84</v>
      </c>
      <c r="C24" s="38">
        <v>0</v>
      </c>
      <c r="D24" s="38">
        <v>0</v>
      </c>
      <c r="E24" s="37">
        <f>SUM(F24:H24)</f>
        <v>0</v>
      </c>
      <c r="F24" s="38">
        <v>0</v>
      </c>
      <c r="G24" s="38">
        <v>0</v>
      </c>
      <c r="H24" s="38">
        <v>0</v>
      </c>
      <c r="I24" s="38">
        <v>0</v>
      </c>
      <c r="J24" s="38">
        <v>0</v>
      </c>
      <c r="K24" s="38">
        <v>0</v>
      </c>
      <c r="L24" s="37">
        <f>SUM(M24:O24)</f>
        <v>0</v>
      </c>
      <c r="M24" s="38">
        <v>0</v>
      </c>
      <c r="N24" s="38">
        <v>0</v>
      </c>
      <c r="O24" s="38">
        <v>0</v>
      </c>
      <c r="P24" s="37">
        <f>L24-O24</f>
        <v>0</v>
      </c>
      <c r="Q24" s="38">
        <v>0</v>
      </c>
      <c r="R24" s="38">
        <v>0</v>
      </c>
      <c r="S24" s="58">
        <f t="shared" si="1"/>
        <v>0</v>
      </c>
    </row>
    <row r="25" spans="1:19" s="50" customFormat="1" ht="46.8">
      <c r="A25" s="32" t="s">
        <v>30</v>
      </c>
      <c r="B25" s="25" t="s">
        <v>85</v>
      </c>
      <c r="C25" s="38">
        <f t="shared" ref="C25:R25" si="2">SUM(C26+C27+C28+C29+C30+C31+C32+C35+C36)</f>
        <v>0</v>
      </c>
      <c r="D25" s="38">
        <f t="shared" si="2"/>
        <v>4855190.3500000006</v>
      </c>
      <c r="E25" s="38">
        <f t="shared" si="2"/>
        <v>33193100</v>
      </c>
      <c r="F25" s="38">
        <f t="shared" si="2"/>
        <v>33193100</v>
      </c>
      <c r="G25" s="38">
        <f t="shared" si="2"/>
        <v>0</v>
      </c>
      <c r="H25" s="38">
        <f t="shared" si="2"/>
        <v>0</v>
      </c>
      <c r="I25" s="38">
        <f t="shared" si="2"/>
        <v>37929030.590000004</v>
      </c>
      <c r="J25" s="38">
        <f t="shared" si="2"/>
        <v>37423336.039999999</v>
      </c>
      <c r="K25" s="38">
        <f t="shared" si="2"/>
        <v>81658.790000000008</v>
      </c>
      <c r="L25" s="38">
        <f t="shared" si="2"/>
        <v>37504994.829999998</v>
      </c>
      <c r="M25" s="38">
        <f t="shared" si="2"/>
        <v>37423336.039999999</v>
      </c>
      <c r="N25" s="38">
        <f t="shared" si="2"/>
        <v>0</v>
      </c>
      <c r="O25" s="38">
        <f t="shared" si="2"/>
        <v>81658.790000000008</v>
      </c>
      <c r="P25" s="38">
        <f t="shared" si="2"/>
        <v>37423336.039999999</v>
      </c>
      <c r="Q25" s="38">
        <f t="shared" si="2"/>
        <v>271509.75</v>
      </c>
      <c r="R25" s="38">
        <f t="shared" si="2"/>
        <v>5550735.8599999994</v>
      </c>
      <c r="S25" s="58">
        <f t="shared" si="1"/>
        <v>7.4505805969238281E-9</v>
      </c>
    </row>
    <row r="26" spans="1:19" s="50" customFormat="1" ht="31.2">
      <c r="A26" s="44" t="s">
        <v>86</v>
      </c>
      <c r="B26" s="28" t="s">
        <v>87</v>
      </c>
      <c r="C26" s="15">
        <v>0</v>
      </c>
      <c r="D26" s="15">
        <v>252772.84</v>
      </c>
      <c r="E26" s="57">
        <f t="shared" ref="E26:E38" si="3">SUM(F26:H26)</f>
        <v>1549400</v>
      </c>
      <c r="F26" s="15">
        <f>774700+774700</f>
        <v>1549400</v>
      </c>
      <c r="G26" s="15">
        <v>0</v>
      </c>
      <c r="H26" s="15">
        <v>0</v>
      </c>
      <c r="I26" s="15">
        <v>1244151.71</v>
      </c>
      <c r="J26" s="15">
        <v>1305813.96</v>
      </c>
      <c r="K26" s="15">
        <v>0</v>
      </c>
      <c r="L26" s="57">
        <f t="shared" ref="L26:L31" si="4">SUM(M26:O26)</f>
        <v>1305813.96</v>
      </c>
      <c r="M26" s="15">
        <v>1305813.96</v>
      </c>
      <c r="N26" s="15">
        <v>0</v>
      </c>
      <c r="O26" s="15">
        <v>0</v>
      </c>
      <c r="P26" s="37">
        <f t="shared" ref="P26:P31" si="5">L26-O26</f>
        <v>1305813.96</v>
      </c>
      <c r="Q26" s="15">
        <v>0</v>
      </c>
      <c r="R26" s="15">
        <v>191110.59</v>
      </c>
      <c r="S26" s="58">
        <f t="shared" si="1"/>
        <v>0</v>
      </c>
    </row>
    <row r="27" spans="1:19" s="35" customFormat="1" ht="31.2">
      <c r="A27" s="44" t="s">
        <v>88</v>
      </c>
      <c r="B27" s="45" t="s">
        <v>89</v>
      </c>
      <c r="C27" s="15">
        <v>0</v>
      </c>
      <c r="D27" s="15">
        <v>176115.34</v>
      </c>
      <c r="E27" s="57">
        <f t="shared" si="3"/>
        <v>2277000</v>
      </c>
      <c r="F27" s="15">
        <f>1138500+1138500</f>
        <v>2277000</v>
      </c>
      <c r="G27" s="15">
        <v>0</v>
      </c>
      <c r="H27" s="15">
        <v>0</v>
      </c>
      <c r="I27" s="15">
        <v>2100027.2400000002</v>
      </c>
      <c r="J27" s="15">
        <v>1948010.69</v>
      </c>
      <c r="K27" s="15">
        <v>0</v>
      </c>
      <c r="L27" s="57">
        <f t="shared" si="4"/>
        <v>1948010.69</v>
      </c>
      <c r="M27" s="15">
        <v>1948010.69</v>
      </c>
      <c r="N27" s="15">
        <v>0</v>
      </c>
      <c r="O27" s="15">
        <v>0</v>
      </c>
      <c r="P27" s="37">
        <f t="shared" si="5"/>
        <v>1948010.69</v>
      </c>
      <c r="Q27" s="15">
        <v>0</v>
      </c>
      <c r="R27" s="15">
        <v>328131.89</v>
      </c>
      <c r="S27" s="58">
        <f t="shared" si="1"/>
        <v>0</v>
      </c>
    </row>
    <row r="28" spans="1:19" s="35" customFormat="1" ht="31.2">
      <c r="A28" s="44" t="s">
        <v>90</v>
      </c>
      <c r="B28" s="45" t="s">
        <v>91</v>
      </c>
      <c r="C28" s="15">
        <v>0</v>
      </c>
      <c r="D28" s="15">
        <v>891442.36</v>
      </c>
      <c r="E28" s="57">
        <f t="shared" si="3"/>
        <v>6204000</v>
      </c>
      <c r="F28" s="15">
        <f>3102000+3102000</f>
        <v>6204000</v>
      </c>
      <c r="G28" s="15">
        <v>0</v>
      </c>
      <c r="H28" s="15">
        <v>0</v>
      </c>
      <c r="I28" s="15">
        <v>5003833.07</v>
      </c>
      <c r="J28" s="15">
        <v>5143070.96</v>
      </c>
      <c r="K28" s="15">
        <v>5927.1</v>
      </c>
      <c r="L28" s="57">
        <f t="shared" si="4"/>
        <v>5148998.0599999996</v>
      </c>
      <c r="M28" s="15">
        <v>5143070.96</v>
      </c>
      <c r="N28" s="15">
        <v>0</v>
      </c>
      <c r="O28" s="15">
        <v>5927.1</v>
      </c>
      <c r="P28" s="37">
        <f t="shared" si="5"/>
        <v>5143070.96</v>
      </c>
      <c r="Q28" s="15">
        <v>0</v>
      </c>
      <c r="R28" s="15">
        <v>746277.37</v>
      </c>
      <c r="S28" s="58">
        <f t="shared" si="1"/>
        <v>1.0477378964424133E-9</v>
      </c>
    </row>
    <row r="29" spans="1:19" s="50" customFormat="1" ht="31.2">
      <c r="A29" s="44" t="s">
        <v>32</v>
      </c>
      <c r="B29" s="29" t="s">
        <v>92</v>
      </c>
      <c r="C29" s="15">
        <v>0</v>
      </c>
      <c r="D29" s="15">
        <v>74996.08</v>
      </c>
      <c r="E29" s="57">
        <f t="shared" si="3"/>
        <v>498600</v>
      </c>
      <c r="F29" s="15">
        <f>249300+249300</f>
        <v>498600</v>
      </c>
      <c r="G29" s="15">
        <v>0</v>
      </c>
      <c r="H29" s="15">
        <v>0</v>
      </c>
      <c r="I29" s="15">
        <v>456357.05</v>
      </c>
      <c r="J29" s="15">
        <v>465945.18</v>
      </c>
      <c r="K29" s="15">
        <v>0</v>
      </c>
      <c r="L29" s="57">
        <f t="shared" si="4"/>
        <v>465945.18</v>
      </c>
      <c r="M29" s="15">
        <v>465945.18</v>
      </c>
      <c r="N29" s="15">
        <v>0</v>
      </c>
      <c r="O29" s="15">
        <v>0</v>
      </c>
      <c r="P29" s="37">
        <f t="shared" si="5"/>
        <v>465945.18</v>
      </c>
      <c r="Q29" s="15">
        <v>0</v>
      </c>
      <c r="R29" s="15">
        <v>65407.95</v>
      </c>
      <c r="S29" s="58">
        <f t="shared" si="1"/>
        <v>0</v>
      </c>
    </row>
    <row r="30" spans="1:19" s="54" customFormat="1" ht="31.2">
      <c r="A30" s="44" t="s">
        <v>34</v>
      </c>
      <c r="B30" s="29" t="s">
        <v>93</v>
      </c>
      <c r="C30" s="15">
        <v>0</v>
      </c>
      <c r="D30" s="15">
        <v>224710.81</v>
      </c>
      <c r="E30" s="57">
        <f t="shared" si="3"/>
        <v>1688500</v>
      </c>
      <c r="F30" s="15">
        <v>1688500</v>
      </c>
      <c r="G30" s="15">
        <v>0</v>
      </c>
      <c r="H30" s="15">
        <v>0</v>
      </c>
      <c r="I30" s="15">
        <v>1741417.64</v>
      </c>
      <c r="J30" s="15">
        <v>1688473.08</v>
      </c>
      <c r="K30" s="15">
        <v>0</v>
      </c>
      <c r="L30" s="57">
        <f t="shared" si="4"/>
        <v>1688473.08</v>
      </c>
      <c r="M30" s="15">
        <v>1688473.08</v>
      </c>
      <c r="N30" s="15">
        <v>0</v>
      </c>
      <c r="O30" s="15">
        <v>0</v>
      </c>
      <c r="P30" s="37">
        <f t="shared" si="5"/>
        <v>1688473.08</v>
      </c>
      <c r="Q30" s="15">
        <v>0</v>
      </c>
      <c r="R30" s="15">
        <v>277655.37</v>
      </c>
      <c r="S30" s="58">
        <f t="shared" si="1"/>
        <v>0</v>
      </c>
    </row>
    <row r="31" spans="1:19" s="3" customFormat="1" ht="93.6">
      <c r="A31" s="43" t="s">
        <v>38</v>
      </c>
      <c r="B31" s="55" t="s">
        <v>94</v>
      </c>
      <c r="C31" s="57">
        <v>0</v>
      </c>
      <c r="D31" s="57">
        <v>304607.57</v>
      </c>
      <c r="E31" s="57">
        <f t="shared" si="3"/>
        <v>0</v>
      </c>
      <c r="F31" s="57">
        <v>0</v>
      </c>
      <c r="G31" s="57">
        <v>0</v>
      </c>
      <c r="H31" s="57">
        <v>0</v>
      </c>
      <c r="I31" s="57">
        <v>1587544.09</v>
      </c>
      <c r="J31" s="57">
        <v>1721449.68</v>
      </c>
      <c r="K31" s="57">
        <v>0</v>
      </c>
      <c r="L31" s="57">
        <f t="shared" si="4"/>
        <v>1721449.68</v>
      </c>
      <c r="M31" s="57">
        <v>1721449.68</v>
      </c>
      <c r="N31" s="57">
        <v>0</v>
      </c>
      <c r="O31" s="57">
        <v>0</v>
      </c>
      <c r="P31" s="37">
        <f t="shared" si="5"/>
        <v>1721449.68</v>
      </c>
      <c r="Q31" s="15">
        <v>0</v>
      </c>
      <c r="R31" s="15">
        <v>170701.98</v>
      </c>
      <c r="S31" s="58">
        <f t="shared" si="1"/>
        <v>0</v>
      </c>
    </row>
    <row r="32" spans="1:19" s="3" customFormat="1" ht="31.2">
      <c r="A32" s="46" t="s">
        <v>42</v>
      </c>
      <c r="B32" s="27" t="s">
        <v>95</v>
      </c>
      <c r="C32" s="57">
        <f>SUM(C33:C34)</f>
        <v>0</v>
      </c>
      <c r="D32" s="57">
        <f>SUM(D33:D34)</f>
        <v>1495400.6900000002</v>
      </c>
      <c r="E32" s="57">
        <f t="shared" si="3"/>
        <v>19191100</v>
      </c>
      <c r="F32" s="57">
        <f t="shared" ref="F32:R32" si="6">SUM(F33:F34)</f>
        <v>19191100</v>
      </c>
      <c r="G32" s="57">
        <f t="shared" si="6"/>
        <v>0</v>
      </c>
      <c r="H32" s="57">
        <f t="shared" si="6"/>
        <v>0</v>
      </c>
      <c r="I32" s="57">
        <f t="shared" si="6"/>
        <v>15311453.34</v>
      </c>
      <c r="J32" s="57">
        <f t="shared" si="6"/>
        <v>14568701.699999999</v>
      </c>
      <c r="K32" s="57">
        <f t="shared" si="6"/>
        <v>0</v>
      </c>
      <c r="L32" s="57">
        <f t="shared" si="6"/>
        <v>14568701.699999999</v>
      </c>
      <c r="M32" s="57">
        <f t="shared" si="6"/>
        <v>14568701.699999999</v>
      </c>
      <c r="N32" s="57">
        <f t="shared" si="6"/>
        <v>0</v>
      </c>
      <c r="O32" s="57">
        <f t="shared" si="6"/>
        <v>0</v>
      </c>
      <c r="P32" s="57">
        <f t="shared" si="6"/>
        <v>14568701.699999999</v>
      </c>
      <c r="Q32" s="57">
        <f t="shared" si="6"/>
        <v>0</v>
      </c>
      <c r="R32" s="57">
        <f t="shared" si="6"/>
        <v>2238152.33</v>
      </c>
      <c r="S32" s="58">
        <f t="shared" si="1"/>
        <v>0</v>
      </c>
    </row>
    <row r="33" spans="1:22" s="3" customFormat="1" ht="46.8">
      <c r="A33" s="47" t="s">
        <v>96</v>
      </c>
      <c r="B33" s="48" t="s">
        <v>97</v>
      </c>
      <c r="C33" s="57">
        <v>0</v>
      </c>
      <c r="D33" s="49">
        <v>1478373.57</v>
      </c>
      <c r="E33" s="57">
        <f t="shared" si="3"/>
        <v>19191100</v>
      </c>
      <c r="F33" s="49">
        <v>19191100</v>
      </c>
      <c r="G33" s="49">
        <v>0</v>
      </c>
      <c r="H33" s="49">
        <v>0</v>
      </c>
      <c r="I33" s="49">
        <v>15206756.48</v>
      </c>
      <c r="J33" s="49">
        <v>14464126.59</v>
      </c>
      <c r="K33" s="49">
        <v>0</v>
      </c>
      <c r="L33" s="57">
        <f>SUM(M33:O33)</f>
        <v>14464126.59</v>
      </c>
      <c r="M33" s="49">
        <v>14464126.59</v>
      </c>
      <c r="N33" s="49">
        <v>0</v>
      </c>
      <c r="O33" s="49">
        <v>0</v>
      </c>
      <c r="P33" s="37">
        <f>L33-O33</f>
        <v>14464126.59</v>
      </c>
      <c r="Q33" s="49">
        <v>0</v>
      </c>
      <c r="R33" s="49">
        <v>2221003.46</v>
      </c>
      <c r="S33" s="58">
        <f t="shared" si="1"/>
        <v>0</v>
      </c>
    </row>
    <row r="34" spans="1:22" s="3" customFormat="1">
      <c r="A34" s="47" t="s">
        <v>98</v>
      </c>
      <c r="B34" s="48" t="s">
        <v>99</v>
      </c>
      <c r="C34" s="49">
        <v>0</v>
      </c>
      <c r="D34" s="49">
        <v>17027.12</v>
      </c>
      <c r="E34" s="57">
        <f t="shared" si="3"/>
        <v>0</v>
      </c>
      <c r="F34" s="49">
        <v>0</v>
      </c>
      <c r="G34" s="49">
        <v>0</v>
      </c>
      <c r="H34" s="49">
        <v>0</v>
      </c>
      <c r="I34" s="49">
        <v>104696.86</v>
      </c>
      <c r="J34" s="49">
        <v>104575.11</v>
      </c>
      <c r="K34" s="49">
        <v>0</v>
      </c>
      <c r="L34" s="57">
        <f>SUM(M34:O34)</f>
        <v>104575.11</v>
      </c>
      <c r="M34" s="49">
        <v>104575.11</v>
      </c>
      <c r="N34" s="49">
        <v>0</v>
      </c>
      <c r="O34" s="49">
        <v>0</v>
      </c>
      <c r="P34" s="37">
        <f>L34-O34</f>
        <v>104575.11</v>
      </c>
      <c r="Q34" s="49">
        <v>0</v>
      </c>
      <c r="R34" s="49">
        <v>17148.87</v>
      </c>
      <c r="S34" s="58">
        <f t="shared" si="1"/>
        <v>0</v>
      </c>
    </row>
    <row r="35" spans="1:22" s="35" customFormat="1">
      <c r="A35" s="43" t="s">
        <v>100</v>
      </c>
      <c r="B35" s="28" t="s">
        <v>101</v>
      </c>
      <c r="C35" s="15">
        <v>0</v>
      </c>
      <c r="D35" s="15">
        <v>1435144.66</v>
      </c>
      <c r="E35" s="57">
        <f t="shared" si="3"/>
        <v>0</v>
      </c>
      <c r="F35" s="15">
        <v>0</v>
      </c>
      <c r="G35" s="15">
        <v>0</v>
      </c>
      <c r="H35" s="15">
        <v>0</v>
      </c>
      <c r="I35" s="15">
        <v>8971256.1999999993</v>
      </c>
      <c r="J35" s="15">
        <v>8797370.7899999991</v>
      </c>
      <c r="K35" s="15">
        <v>75731.69</v>
      </c>
      <c r="L35" s="57">
        <v>8873102.4800000004</v>
      </c>
      <c r="M35" s="15">
        <f>(L35-N35)-O35</f>
        <v>8797370.790000001</v>
      </c>
      <c r="N35" s="15">
        <v>0</v>
      </c>
      <c r="O35" s="15">
        <v>75731.69</v>
      </c>
      <c r="P35" s="37">
        <f>L35-O35</f>
        <v>8797370.790000001</v>
      </c>
      <c r="Q35" s="15">
        <v>0</v>
      </c>
      <c r="R35" s="15">
        <v>1533298.38</v>
      </c>
      <c r="S35" s="58">
        <f t="shared" si="1"/>
        <v>0</v>
      </c>
    </row>
    <row r="36" spans="1:22" s="35" customFormat="1" ht="43.95" customHeight="1">
      <c r="A36" s="43" t="s">
        <v>102</v>
      </c>
      <c r="B36" s="29" t="s">
        <v>103</v>
      </c>
      <c r="C36" s="15">
        <f>SUM(C37:C38)</f>
        <v>0</v>
      </c>
      <c r="D36" s="15">
        <f>SUM(D37:D38)</f>
        <v>0</v>
      </c>
      <c r="E36" s="57">
        <f t="shared" si="3"/>
        <v>1784500</v>
      </c>
      <c r="F36" s="15">
        <f t="shared" ref="F36:R36" si="7">SUM(F37:F38)</f>
        <v>1784500</v>
      </c>
      <c r="G36" s="15">
        <f t="shared" si="7"/>
        <v>0</v>
      </c>
      <c r="H36" s="15">
        <f t="shared" si="7"/>
        <v>0</v>
      </c>
      <c r="I36" s="15">
        <f t="shared" si="7"/>
        <v>1512990.25</v>
      </c>
      <c r="J36" s="15">
        <f t="shared" si="7"/>
        <v>1784500</v>
      </c>
      <c r="K36" s="15">
        <f t="shared" si="7"/>
        <v>0</v>
      </c>
      <c r="L36" s="57">
        <f t="shared" si="7"/>
        <v>1784500</v>
      </c>
      <c r="M36" s="15">
        <f t="shared" si="7"/>
        <v>1784500</v>
      </c>
      <c r="N36" s="15">
        <f t="shared" si="7"/>
        <v>0</v>
      </c>
      <c r="O36" s="15">
        <f t="shared" si="7"/>
        <v>0</v>
      </c>
      <c r="P36" s="37">
        <f t="shared" si="7"/>
        <v>1784500</v>
      </c>
      <c r="Q36" s="15">
        <f t="shared" si="7"/>
        <v>271509.75</v>
      </c>
      <c r="R36" s="15">
        <f t="shared" si="7"/>
        <v>0</v>
      </c>
      <c r="S36" s="58">
        <f t="shared" si="1"/>
        <v>0</v>
      </c>
    </row>
    <row r="37" spans="1:22" s="35" customFormat="1" ht="50.4" customHeight="1">
      <c r="A37" s="51" t="s">
        <v>104</v>
      </c>
      <c r="B37" s="52" t="s">
        <v>105</v>
      </c>
      <c r="C37" s="49">
        <v>0</v>
      </c>
      <c r="D37" s="49">
        <v>0</v>
      </c>
      <c r="E37" s="57">
        <f t="shared" si="3"/>
        <v>1784500</v>
      </c>
      <c r="F37" s="49">
        <v>1784500</v>
      </c>
      <c r="G37" s="49">
        <v>0</v>
      </c>
      <c r="H37" s="49">
        <v>0</v>
      </c>
      <c r="I37" s="49">
        <v>1512990.25</v>
      </c>
      <c r="J37" s="49">
        <v>1784500</v>
      </c>
      <c r="K37" s="49">
        <v>0</v>
      </c>
      <c r="L37" s="57">
        <f>SUM(M37:O37)</f>
        <v>1784500</v>
      </c>
      <c r="M37" s="49">
        <v>1784500</v>
      </c>
      <c r="N37" s="49">
        <v>0</v>
      </c>
      <c r="O37" s="49">
        <v>0</v>
      </c>
      <c r="P37" s="37">
        <f>L37-O37</f>
        <v>1784500</v>
      </c>
      <c r="Q37" s="49">
        <v>271509.75</v>
      </c>
      <c r="R37" s="49">
        <v>0</v>
      </c>
      <c r="S37" s="58">
        <f t="shared" si="1"/>
        <v>0</v>
      </c>
    </row>
    <row r="38" spans="1:22" s="35" customFormat="1" ht="31.2">
      <c r="A38" s="53" t="s">
        <v>106</v>
      </c>
      <c r="B38" s="52" t="s">
        <v>107</v>
      </c>
      <c r="C38" s="49">
        <v>0</v>
      </c>
      <c r="D38" s="49">
        <v>0</v>
      </c>
      <c r="E38" s="57">
        <f t="shared" si="3"/>
        <v>0</v>
      </c>
      <c r="F38" s="49">
        <v>0</v>
      </c>
      <c r="G38" s="49">
        <v>0</v>
      </c>
      <c r="H38" s="49">
        <v>0</v>
      </c>
      <c r="I38" s="49">
        <v>0</v>
      </c>
      <c r="J38" s="49">
        <v>0</v>
      </c>
      <c r="K38" s="49">
        <v>0</v>
      </c>
      <c r="L38" s="57">
        <f>SUM(M38:O38)</f>
        <v>0</v>
      </c>
      <c r="M38" s="49">
        <v>0</v>
      </c>
      <c r="N38" s="49">
        <v>0</v>
      </c>
      <c r="O38" s="49">
        <v>0</v>
      </c>
      <c r="P38" s="37">
        <f>L38-O38</f>
        <v>0</v>
      </c>
      <c r="Q38" s="49">
        <v>0</v>
      </c>
      <c r="R38" s="49">
        <v>0</v>
      </c>
      <c r="S38" s="58">
        <f t="shared" si="1"/>
        <v>0</v>
      </c>
    </row>
    <row r="39" spans="1:22" s="17" customFormat="1" ht="15.75" customHeight="1">
      <c r="A39" s="40" t="s">
        <v>108</v>
      </c>
      <c r="B39" s="26" t="s">
        <v>109</v>
      </c>
      <c r="C39" s="38">
        <v>6879.83</v>
      </c>
      <c r="D39" s="38">
        <v>5385.82</v>
      </c>
      <c r="E39" s="37">
        <f t="shared" ref="E39:E41" si="8">SUM(F39:H39)</f>
        <v>2078850</v>
      </c>
      <c r="F39" s="38">
        <v>2078850</v>
      </c>
      <c r="G39" s="38">
        <v>0</v>
      </c>
      <c r="H39" s="38">
        <v>0</v>
      </c>
      <c r="I39" s="38">
        <f>R39-Q39+L39-D39+C39</f>
        <v>1978171.99</v>
      </c>
      <c r="J39" s="38">
        <v>1978382.25</v>
      </c>
      <c r="K39" s="38">
        <v>0</v>
      </c>
      <c r="L39" s="37">
        <f>SUM(M39:O39)</f>
        <v>1978382.25</v>
      </c>
      <c r="M39" s="38">
        <v>1978382.25</v>
      </c>
      <c r="N39" s="38">
        <v>0</v>
      </c>
      <c r="O39" s="38">
        <v>0</v>
      </c>
      <c r="P39" s="37">
        <f>L39-O39</f>
        <v>1978382.25</v>
      </c>
      <c r="Q39" s="38">
        <v>3150</v>
      </c>
      <c r="R39" s="38">
        <v>1445.73</v>
      </c>
      <c r="S39" s="58">
        <f t="shared" si="1"/>
        <v>-1.8644641386345029E-11</v>
      </c>
      <c r="T39" s="16"/>
      <c r="U39" s="16"/>
      <c r="V39" s="16"/>
    </row>
    <row r="40" spans="1:22" ht="16.95" customHeight="1">
      <c r="A40" s="60"/>
      <c r="B40" s="59" t="s">
        <v>110</v>
      </c>
      <c r="C40" s="15">
        <v>0</v>
      </c>
      <c r="D40" s="15">
        <v>0</v>
      </c>
      <c r="E40" s="57">
        <f t="shared" si="8"/>
        <v>1693600</v>
      </c>
      <c r="F40" s="15">
        <v>1693600</v>
      </c>
      <c r="G40" s="15">
        <v>0</v>
      </c>
      <c r="H40" s="15">
        <v>0</v>
      </c>
      <c r="I40" s="15"/>
      <c r="J40" s="15">
        <v>1693435.04</v>
      </c>
      <c r="K40" s="15">
        <v>0</v>
      </c>
      <c r="L40" s="57">
        <f>SUM(M40:O40)</f>
        <v>1693435.04</v>
      </c>
      <c r="M40" s="15">
        <v>1693435.04</v>
      </c>
      <c r="N40" s="15">
        <v>0</v>
      </c>
      <c r="O40" s="15">
        <v>0</v>
      </c>
      <c r="P40" s="57"/>
      <c r="Q40" s="15">
        <v>0</v>
      </c>
      <c r="R40" s="15">
        <v>0</v>
      </c>
      <c r="S40" s="58"/>
    </row>
    <row r="41" spans="1:22">
      <c r="A41" s="60"/>
      <c r="B41" s="59" t="s">
        <v>111</v>
      </c>
      <c r="C41" s="15">
        <v>0</v>
      </c>
      <c r="D41" s="15">
        <v>0</v>
      </c>
      <c r="E41" s="57">
        <f t="shared" si="8"/>
        <v>9000</v>
      </c>
      <c r="F41" s="15">
        <v>9000</v>
      </c>
      <c r="G41" s="15">
        <v>0</v>
      </c>
      <c r="H41" s="15">
        <v>0</v>
      </c>
      <c r="I41" s="15">
        <v>0</v>
      </c>
      <c r="J41" s="15">
        <v>2541</v>
      </c>
      <c r="K41" s="15">
        <v>0</v>
      </c>
      <c r="L41" s="57">
        <f>SUM(M41:O41)</f>
        <v>2541</v>
      </c>
      <c r="M41" s="15">
        <v>2541</v>
      </c>
      <c r="N41" s="15">
        <v>0</v>
      </c>
      <c r="O41" s="15">
        <v>0</v>
      </c>
      <c r="P41" s="57">
        <v>0</v>
      </c>
      <c r="Q41" s="15">
        <v>0</v>
      </c>
      <c r="R41" s="15">
        <v>0</v>
      </c>
      <c r="S41" s="58"/>
    </row>
    <row r="42" spans="1:22" ht="62.4">
      <c r="A42" s="34" t="s">
        <v>112</v>
      </c>
      <c r="B42" s="23" t="s">
        <v>113</v>
      </c>
      <c r="C42" s="38">
        <f t="shared" ref="C42:R42" si="9">SUM(C43:C46)</f>
        <v>0</v>
      </c>
      <c r="D42" s="38">
        <f t="shared" si="9"/>
        <v>346384.05</v>
      </c>
      <c r="E42" s="38">
        <f t="shared" si="9"/>
        <v>619000</v>
      </c>
      <c r="F42" s="38">
        <f t="shared" si="9"/>
        <v>619000</v>
      </c>
      <c r="G42" s="38">
        <f t="shared" si="9"/>
        <v>0</v>
      </c>
      <c r="H42" s="38">
        <f t="shared" si="9"/>
        <v>0</v>
      </c>
      <c r="I42" s="38">
        <f t="shared" si="9"/>
        <v>2652056.77</v>
      </c>
      <c r="J42" s="38">
        <f t="shared" si="9"/>
        <v>2658194.1500000004</v>
      </c>
      <c r="K42" s="38">
        <f t="shared" si="9"/>
        <v>0</v>
      </c>
      <c r="L42" s="38">
        <f t="shared" si="9"/>
        <v>2658194.1500000004</v>
      </c>
      <c r="M42" s="38">
        <f t="shared" si="9"/>
        <v>2658194.1500000004</v>
      </c>
      <c r="N42" s="38">
        <f t="shared" si="9"/>
        <v>0</v>
      </c>
      <c r="O42" s="38">
        <f t="shared" si="9"/>
        <v>0</v>
      </c>
      <c r="P42" s="38">
        <f t="shared" si="9"/>
        <v>2658194.1500000004</v>
      </c>
      <c r="Q42" s="38">
        <f t="shared" si="9"/>
        <v>47328.1</v>
      </c>
      <c r="R42" s="38">
        <f t="shared" si="9"/>
        <v>387574.77</v>
      </c>
      <c r="S42" s="58">
        <f t="shared" si="1"/>
        <v>-5.8207660913467407E-10</v>
      </c>
    </row>
    <row r="43" spans="1:22">
      <c r="A43" s="41" t="s">
        <v>114</v>
      </c>
      <c r="B43" s="22" t="s">
        <v>115</v>
      </c>
      <c r="C43" s="15">
        <v>0</v>
      </c>
      <c r="D43" s="15">
        <v>0</v>
      </c>
      <c r="E43" s="57">
        <f>SUM(F43:H43)</f>
        <v>0</v>
      </c>
      <c r="F43" s="15">
        <v>0</v>
      </c>
      <c r="G43" s="15">
        <v>0</v>
      </c>
      <c r="H43" s="15">
        <v>0</v>
      </c>
      <c r="I43" s="15">
        <v>0</v>
      </c>
      <c r="J43" s="15">
        <v>0</v>
      </c>
      <c r="K43" s="15">
        <v>0</v>
      </c>
      <c r="L43" s="57">
        <f>SUM(M43:O43)</f>
        <v>0</v>
      </c>
      <c r="M43" s="15">
        <v>0</v>
      </c>
      <c r="N43" s="15">
        <v>0</v>
      </c>
      <c r="O43" s="15">
        <v>0</v>
      </c>
      <c r="P43" s="37">
        <f>L43-O43</f>
        <v>0</v>
      </c>
      <c r="Q43" s="15">
        <v>0</v>
      </c>
      <c r="R43" s="15">
        <v>0</v>
      </c>
      <c r="S43" s="58">
        <f t="shared" si="1"/>
        <v>0</v>
      </c>
    </row>
    <row r="44" spans="1:22" ht="31.2">
      <c r="A44" s="41" t="s">
        <v>116</v>
      </c>
      <c r="B44" s="22" t="s">
        <v>117</v>
      </c>
      <c r="C44" s="15">
        <v>0</v>
      </c>
      <c r="D44" s="15">
        <v>0</v>
      </c>
      <c r="E44" s="57">
        <f>SUM(F44:H44)</f>
        <v>619000</v>
      </c>
      <c r="F44" s="15">
        <v>619000</v>
      </c>
      <c r="G44" s="15">
        <v>0</v>
      </c>
      <c r="H44" s="15">
        <v>0</v>
      </c>
      <c r="I44" s="15">
        <v>400239.14</v>
      </c>
      <c r="J44" s="15">
        <v>447567.24</v>
      </c>
      <c r="K44" s="15">
        <v>0</v>
      </c>
      <c r="L44" s="57">
        <f>SUM(M44:O44)</f>
        <v>447567.24</v>
      </c>
      <c r="M44" s="15">
        <v>447567.24</v>
      </c>
      <c r="N44" s="15">
        <v>0</v>
      </c>
      <c r="O44" s="15">
        <v>0</v>
      </c>
      <c r="P44" s="37">
        <f>L44-O44</f>
        <v>447567.24</v>
      </c>
      <c r="Q44" s="15">
        <v>47328.1</v>
      </c>
      <c r="R44" s="15">
        <v>0</v>
      </c>
      <c r="S44" s="58">
        <f t="shared" si="1"/>
        <v>0</v>
      </c>
    </row>
    <row r="45" spans="1:22" ht="46.8">
      <c r="A45" s="41" t="s">
        <v>118</v>
      </c>
      <c r="B45" s="22" t="s">
        <v>119</v>
      </c>
      <c r="C45" s="15">
        <v>0</v>
      </c>
      <c r="D45" s="15">
        <v>346384.05</v>
      </c>
      <c r="E45" s="57">
        <f>SUM(F45:H45)</f>
        <v>0</v>
      </c>
      <c r="F45" s="15">
        <v>0</v>
      </c>
      <c r="G45" s="15">
        <v>0</v>
      </c>
      <c r="H45" s="15">
        <v>0</v>
      </c>
      <c r="I45" s="15">
        <v>2251817.63</v>
      </c>
      <c r="J45" s="15">
        <v>2210626.91</v>
      </c>
      <c r="K45" s="15">
        <v>0</v>
      </c>
      <c r="L45" s="57">
        <f>SUM(M45:O45)</f>
        <v>2210626.91</v>
      </c>
      <c r="M45" s="15">
        <v>2210626.91</v>
      </c>
      <c r="N45" s="15">
        <v>0</v>
      </c>
      <c r="O45" s="15">
        <v>0</v>
      </c>
      <c r="P45" s="37">
        <f>L45-O45</f>
        <v>2210626.91</v>
      </c>
      <c r="Q45" s="15">
        <v>0</v>
      </c>
      <c r="R45" s="15">
        <v>387574.77</v>
      </c>
      <c r="S45" s="58">
        <f t="shared" si="1"/>
        <v>-4.6566128730773926E-10</v>
      </c>
    </row>
    <row r="46" spans="1:22" ht="31.2">
      <c r="A46" s="42" t="s">
        <v>120</v>
      </c>
      <c r="B46" s="36" t="s">
        <v>121</v>
      </c>
      <c r="C46" s="15">
        <v>0</v>
      </c>
      <c r="D46" s="15">
        <v>0</v>
      </c>
      <c r="E46" s="57">
        <f>SUM(F46:H46)</f>
        <v>0</v>
      </c>
      <c r="F46" s="15">
        <v>0</v>
      </c>
      <c r="G46" s="15">
        <v>0</v>
      </c>
      <c r="H46" s="15">
        <v>0</v>
      </c>
      <c r="I46" s="15">
        <v>0</v>
      </c>
      <c r="J46" s="15">
        <v>0</v>
      </c>
      <c r="K46" s="15">
        <v>0</v>
      </c>
      <c r="L46" s="57">
        <f>SUM(M46:O46)</f>
        <v>0</v>
      </c>
      <c r="M46" s="15">
        <v>0</v>
      </c>
      <c r="N46" s="15">
        <v>0</v>
      </c>
      <c r="O46" s="15">
        <v>0</v>
      </c>
      <c r="P46" s="37">
        <f>L46-O46</f>
        <v>0</v>
      </c>
      <c r="Q46" s="15">
        <v>0</v>
      </c>
      <c r="R46" s="15">
        <v>0</v>
      </c>
      <c r="S46" s="58">
        <f t="shared" si="1"/>
        <v>0</v>
      </c>
    </row>
    <row r="47" spans="1:22">
      <c r="A47" s="61" t="s">
        <v>122</v>
      </c>
      <c r="B47" s="475" t="s">
        <v>123</v>
      </c>
      <c r="C47" s="475"/>
      <c r="D47" s="475"/>
      <c r="E47" s="475"/>
      <c r="F47" s="475"/>
      <c r="G47" s="475"/>
      <c r="H47" s="475"/>
      <c r="I47" s="475"/>
      <c r="J47" s="475"/>
      <c r="K47" s="475"/>
      <c r="L47" s="475"/>
      <c r="M47" s="475"/>
      <c r="N47" s="475"/>
      <c r="O47" s="475"/>
      <c r="P47" s="475"/>
      <c r="Q47" s="475"/>
      <c r="R47" s="475"/>
      <c r="S47" s="475"/>
    </row>
    <row r="48" spans="1:22">
      <c r="A48" s="61"/>
      <c r="B48" s="475"/>
      <c r="C48" s="475"/>
      <c r="D48" s="475"/>
      <c r="E48" s="475"/>
      <c r="F48" s="475"/>
      <c r="G48" s="475"/>
      <c r="H48" s="62"/>
      <c r="I48" s="62"/>
      <c r="J48" s="62"/>
      <c r="K48" s="62"/>
      <c r="L48" s="62"/>
      <c r="M48" s="62"/>
      <c r="N48" s="62"/>
      <c r="O48" s="62"/>
      <c r="P48" s="62"/>
      <c r="Q48" s="62"/>
      <c r="R48" s="62"/>
      <c r="S48" s="62"/>
    </row>
    <row r="49" spans="1:19">
      <c r="A49" s="63"/>
      <c r="B49" s="18"/>
      <c r="C49" s="18"/>
      <c r="D49" s="19"/>
      <c r="E49" s="19"/>
      <c r="F49" s="20"/>
      <c r="G49" s="20"/>
      <c r="H49" s="20"/>
      <c r="I49" s="20"/>
      <c r="J49" s="20"/>
      <c r="K49" s="20"/>
      <c r="L49" s="20"/>
      <c r="M49" s="20"/>
      <c r="N49" s="20"/>
      <c r="O49" s="20"/>
      <c r="P49" s="20"/>
      <c r="Q49" s="20"/>
      <c r="R49" s="20"/>
      <c r="S49" s="20"/>
    </row>
    <row r="50" spans="1:19">
      <c r="A50" s="64" t="s">
        <v>50</v>
      </c>
      <c r="B50" s="65"/>
      <c r="C50" s="66"/>
      <c r="D50" s="66"/>
      <c r="E50" s="67"/>
      <c r="F50" s="66"/>
      <c r="G50" s="66"/>
      <c r="H50" s="66"/>
      <c r="I50" s="68" t="s">
        <v>124</v>
      </c>
      <c r="J50" s="68"/>
      <c r="K50" s="68"/>
      <c r="L50" s="69"/>
      <c r="N50" s="71"/>
      <c r="O50" s="72"/>
      <c r="P50" s="73"/>
      <c r="Q50" s="97" t="s">
        <v>51</v>
      </c>
      <c r="R50" s="73"/>
      <c r="S50" s="73"/>
    </row>
    <row r="51" spans="1:19">
      <c r="A51" s="74"/>
      <c r="B51" s="65"/>
      <c r="C51" s="66"/>
      <c r="D51" s="66"/>
      <c r="E51" s="67"/>
      <c r="F51" s="66"/>
      <c r="G51" s="66"/>
      <c r="H51" s="66"/>
      <c r="I51" s="66"/>
      <c r="J51" s="66"/>
      <c r="K51" s="66"/>
      <c r="L51" s="69"/>
      <c r="N51" s="71"/>
      <c r="O51" s="72"/>
      <c r="P51" s="73"/>
      <c r="Q51" s="70"/>
      <c r="R51" s="73"/>
      <c r="S51" s="73"/>
    </row>
    <row r="52" spans="1:19">
      <c r="A52" s="75" t="s">
        <v>52</v>
      </c>
      <c r="B52" s="65"/>
      <c r="C52" s="76"/>
      <c r="D52" s="76"/>
      <c r="E52" s="77"/>
      <c r="F52" s="76"/>
      <c r="G52" s="76"/>
      <c r="H52" s="76"/>
      <c r="I52" s="78"/>
      <c r="J52" s="79"/>
      <c r="K52" s="79"/>
      <c r="L52" s="69"/>
      <c r="N52" s="74"/>
      <c r="O52" s="80"/>
      <c r="P52" s="73"/>
      <c r="Q52" s="97" t="s">
        <v>53</v>
      </c>
      <c r="R52" s="73"/>
      <c r="S52" s="73"/>
    </row>
    <row r="53" spans="1:19">
      <c r="A53" s="75"/>
      <c r="B53" s="65"/>
      <c r="C53" s="76"/>
      <c r="D53" s="76"/>
      <c r="E53" s="77"/>
      <c r="F53" s="76"/>
      <c r="G53" s="76"/>
      <c r="H53" s="76"/>
      <c r="I53" s="78"/>
      <c r="J53" s="79"/>
      <c r="K53" s="79"/>
      <c r="L53" s="69"/>
      <c r="M53" s="70"/>
      <c r="N53" s="74"/>
      <c r="O53" s="80"/>
      <c r="P53" s="73"/>
      <c r="Q53" s="73"/>
      <c r="R53" s="73"/>
      <c r="S53" s="73"/>
    </row>
    <row r="54" spans="1:19">
      <c r="A54" s="81"/>
      <c r="B54" s="82"/>
      <c r="C54" s="83"/>
      <c r="D54" s="83"/>
      <c r="E54" s="84"/>
      <c r="F54" s="83"/>
      <c r="G54" s="83"/>
      <c r="H54" s="85"/>
      <c r="I54" s="83"/>
      <c r="J54" s="83"/>
      <c r="K54" s="83"/>
      <c r="L54" s="86"/>
      <c r="M54" s="87"/>
      <c r="N54" s="88"/>
      <c r="O54" s="89"/>
      <c r="P54" s="90"/>
      <c r="Q54" s="90"/>
      <c r="R54" s="90"/>
      <c r="S54" s="90"/>
    </row>
    <row r="55" spans="1:19">
      <c r="A55" s="480" t="s">
        <v>125</v>
      </c>
      <c r="B55" s="480"/>
      <c r="C55" s="480"/>
      <c r="D55" s="91"/>
      <c r="E55" s="92"/>
      <c r="F55" s="91"/>
      <c r="G55" s="91"/>
      <c r="H55" s="91"/>
      <c r="I55" s="93"/>
      <c r="J55" s="93"/>
      <c r="K55" s="93"/>
      <c r="L55" s="88"/>
      <c r="M55" s="87"/>
      <c r="N55" s="88"/>
      <c r="O55" s="89"/>
      <c r="P55" s="90"/>
      <c r="Q55" s="90"/>
      <c r="R55" s="90"/>
      <c r="S55" s="90"/>
    </row>
    <row r="56" spans="1:19">
      <c r="A56" s="93"/>
      <c r="B56" s="94"/>
      <c r="C56" s="94"/>
      <c r="D56" s="94"/>
      <c r="E56" s="95"/>
      <c r="F56" s="94"/>
      <c r="G56" s="96"/>
      <c r="H56" s="94"/>
      <c r="I56" s="94"/>
      <c r="J56" s="94"/>
      <c r="K56" s="94"/>
      <c r="L56" s="88"/>
      <c r="M56" s="87"/>
      <c r="N56" s="88"/>
      <c r="O56" s="89"/>
      <c r="P56" s="90"/>
      <c r="Q56" s="90"/>
      <c r="R56" s="90"/>
      <c r="S56" s="90"/>
    </row>
  </sheetData>
  <mergeCells count="26">
    <mergeCell ref="A18:B18"/>
    <mergeCell ref="A55:C55"/>
    <mergeCell ref="A22:B22"/>
    <mergeCell ref="J19:K19"/>
    <mergeCell ref="L19:L20"/>
    <mergeCell ref="M19:O19"/>
    <mergeCell ref="B47:S47"/>
    <mergeCell ref="B48:G48"/>
    <mergeCell ref="P19:P20"/>
    <mergeCell ref="Q19:R19"/>
    <mergeCell ref="A19:B19"/>
    <mergeCell ref="C19:D19"/>
    <mergeCell ref="E19:E20"/>
    <mergeCell ref="F19:H19"/>
    <mergeCell ref="I19:I20"/>
    <mergeCell ref="M1:R1"/>
    <mergeCell ref="M2:R2"/>
    <mergeCell ref="M4:R4"/>
    <mergeCell ref="A7:R7"/>
    <mergeCell ref="A11:S11"/>
    <mergeCell ref="A8:R8"/>
    <mergeCell ref="A15:R15"/>
    <mergeCell ref="A16:R16"/>
    <mergeCell ref="A13:R13"/>
    <mergeCell ref="A9:R9"/>
    <mergeCell ref="A17:B17"/>
  </mergeCells>
  <phoneticPr fontId="20" type="noConversion"/>
  <conditionalFormatting sqref="P50:P56">
    <cfRule type="cellIs" dxfId="1" priority="1" operator="equal">
      <formula>"Gerai"</formula>
    </cfRule>
    <cfRule type="cellIs" dxfId="0" priority="2" operator="notEqual">
      <formula>"Gerai"</formula>
    </cfRule>
  </conditionalFormatting>
  <printOptions horizontalCentered="1"/>
  <pageMargins left="0.70866141732283472" right="0.70866141732283472" top="0.74803149606299213" bottom="0.74803149606299213" header="0.31496062992125984" footer="0.31496062992125984"/>
  <pageSetup paperSize="9" scale="43" fitToHeight="0" orientation="landscape"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7D915-B87E-41EE-9081-3B5D34F19129}">
  <sheetPr>
    <pageSetUpPr fitToPage="1"/>
  </sheetPr>
  <dimension ref="A1:Q38"/>
  <sheetViews>
    <sheetView zoomScaleNormal="100" workbookViewId="0">
      <selection sqref="A1:J36"/>
    </sheetView>
  </sheetViews>
  <sheetFormatPr defaultColWidth="9.109375" defaultRowHeight="15.6"/>
  <cols>
    <col min="1" max="1" width="11.109375" style="113" customWidth="1"/>
    <col min="2" max="2" width="9.109375" style="114"/>
    <col min="3" max="3" width="37" style="114" customWidth="1"/>
    <col min="4" max="4" width="13.33203125" style="115" customWidth="1"/>
    <col min="5" max="5" width="12.88671875" style="116" customWidth="1"/>
    <col min="6" max="6" width="11.33203125" style="116" customWidth="1"/>
    <col min="7" max="7" width="11.6640625" style="116" bestFit="1" customWidth="1"/>
    <col min="8" max="8" width="13.6640625" style="116" customWidth="1"/>
    <col min="9" max="9" width="12.44140625" style="116" customWidth="1"/>
    <col min="10" max="10" width="11.6640625" style="116" customWidth="1"/>
    <col min="11" max="16" width="9.109375" style="117"/>
    <col min="17" max="17" width="13.109375" style="117" bestFit="1" customWidth="1"/>
    <col min="18" max="16384" width="9.109375" style="117"/>
  </cols>
  <sheetData>
    <row r="1" spans="1:10" s="112" customFormat="1">
      <c r="A1" s="107"/>
      <c r="B1" s="108"/>
      <c r="C1" s="108"/>
      <c r="D1" s="108"/>
      <c r="E1" s="108"/>
      <c r="F1" s="108"/>
      <c r="G1" s="108"/>
      <c r="H1" s="109" t="s">
        <v>126</v>
      </c>
      <c r="I1" s="110"/>
      <c r="J1" s="111"/>
    </row>
    <row r="2" spans="1:10" s="112" customFormat="1">
      <c r="A2" s="107"/>
      <c r="B2" s="108"/>
      <c r="C2" s="108"/>
      <c r="D2" s="108"/>
      <c r="E2" s="108"/>
      <c r="F2" s="108"/>
      <c r="G2" s="108"/>
      <c r="H2" s="109" t="s">
        <v>127</v>
      </c>
      <c r="I2" s="110"/>
      <c r="J2" s="111"/>
    </row>
    <row r="3" spans="1:10" s="112" customFormat="1">
      <c r="A3" s="107"/>
      <c r="B3" s="108"/>
      <c r="C3" s="108"/>
      <c r="D3" s="108"/>
      <c r="E3" s="108"/>
      <c r="F3" s="108"/>
      <c r="G3" s="108"/>
      <c r="H3" s="109" t="s">
        <v>128</v>
      </c>
      <c r="I3" s="110"/>
      <c r="J3" s="111"/>
    </row>
    <row r="4" spans="1:10" s="112" customFormat="1">
      <c r="A4" s="107"/>
      <c r="B4" s="108"/>
      <c r="C4" s="108"/>
      <c r="D4" s="108"/>
      <c r="E4" s="108"/>
      <c r="F4" s="108"/>
      <c r="G4" s="108"/>
      <c r="H4" s="109" t="s">
        <v>129</v>
      </c>
      <c r="I4" s="110"/>
      <c r="J4" s="111"/>
    </row>
    <row r="5" spans="1:10" s="112" customFormat="1">
      <c r="A5" s="107"/>
      <c r="B5" s="108"/>
      <c r="C5" s="108"/>
      <c r="D5" s="108"/>
      <c r="E5" s="108"/>
      <c r="F5" s="108"/>
      <c r="G5" s="108"/>
      <c r="H5" s="109"/>
      <c r="I5" s="110"/>
      <c r="J5" s="111"/>
    </row>
    <row r="6" spans="1:10" s="112" customFormat="1" ht="17.399999999999999">
      <c r="A6" s="452" t="s">
        <v>11</v>
      </c>
      <c r="B6" s="452"/>
      <c r="C6" s="452"/>
      <c r="D6" s="452"/>
      <c r="E6" s="452"/>
      <c r="F6" s="452"/>
      <c r="G6" s="452"/>
      <c r="H6" s="452"/>
      <c r="I6" s="452"/>
      <c r="J6" s="452"/>
    </row>
    <row r="7" spans="1:10" s="112" customFormat="1">
      <c r="A7" s="464" t="s">
        <v>12</v>
      </c>
      <c r="B7" s="464"/>
      <c r="C7" s="464"/>
      <c r="D7" s="464"/>
      <c r="E7" s="464"/>
      <c r="F7" s="464"/>
      <c r="G7" s="464"/>
      <c r="H7" s="464"/>
      <c r="I7" s="464"/>
      <c r="J7" s="464"/>
    </row>
    <row r="8" spans="1:10" s="112" customFormat="1">
      <c r="A8" s="98"/>
      <c r="B8" s="98"/>
      <c r="C8" s="98"/>
      <c r="D8" s="98"/>
      <c r="E8" s="98"/>
      <c r="F8" s="98"/>
      <c r="G8" s="98"/>
      <c r="H8" s="98"/>
      <c r="I8" s="98"/>
      <c r="J8" s="98"/>
    </row>
    <row r="9" spans="1:10" s="112" customFormat="1" ht="39" customHeight="1">
      <c r="A9" s="470" t="s">
        <v>130</v>
      </c>
      <c r="B9" s="470"/>
      <c r="C9" s="470"/>
      <c r="D9" s="470"/>
      <c r="E9" s="470"/>
      <c r="F9" s="470"/>
      <c r="G9" s="470"/>
      <c r="H9" s="470"/>
      <c r="I9" s="470"/>
      <c r="J9" s="470"/>
    </row>
    <row r="10" spans="1:10" s="112" customFormat="1" ht="17.399999999999999">
      <c r="A10" s="104"/>
      <c r="B10" s="104"/>
      <c r="C10" s="105"/>
      <c r="D10" s="151" t="s">
        <v>131</v>
      </c>
      <c r="E10" s="105" t="s">
        <v>132</v>
      </c>
      <c r="F10" s="105"/>
      <c r="G10" s="98"/>
      <c r="H10" s="98"/>
      <c r="I10" s="98"/>
      <c r="J10" s="98"/>
    </row>
    <row r="11" spans="1:10" s="112" customFormat="1" ht="17.399999999999999">
      <c r="A11" s="104"/>
      <c r="B11" s="104"/>
      <c r="C11" s="105"/>
      <c r="D11" s="151"/>
      <c r="E11" s="152"/>
      <c r="F11" s="105"/>
      <c r="G11" s="98"/>
      <c r="H11" s="98"/>
      <c r="I11" s="98"/>
      <c r="J11" s="98"/>
    </row>
    <row r="12" spans="1:10" s="112" customFormat="1" ht="18">
      <c r="A12" s="503" t="s">
        <v>16</v>
      </c>
      <c r="B12" s="503"/>
      <c r="C12" s="503"/>
      <c r="D12" s="503"/>
      <c r="E12" s="503"/>
      <c r="F12" s="503"/>
      <c r="G12" s="503"/>
      <c r="H12" s="503"/>
      <c r="I12" s="503"/>
      <c r="J12" s="503"/>
    </row>
    <row r="13" spans="1:10" s="112" customFormat="1">
      <c r="A13" s="107"/>
      <c r="B13" s="108"/>
      <c r="C13" s="108"/>
      <c r="D13" s="108"/>
      <c r="E13" s="108"/>
      <c r="F13" s="108"/>
      <c r="G13" s="108"/>
      <c r="H13" s="109"/>
      <c r="I13" s="110"/>
      <c r="J13" s="111"/>
    </row>
    <row r="14" spans="1:10" s="112" customFormat="1">
      <c r="A14" s="466"/>
      <c r="B14" s="466"/>
      <c r="C14" s="466"/>
      <c r="D14" s="108"/>
      <c r="E14" s="108"/>
      <c r="F14" s="108"/>
      <c r="G14" s="108"/>
      <c r="H14" s="108"/>
      <c r="I14" s="108"/>
      <c r="J14" s="108"/>
    </row>
    <row r="15" spans="1:10" s="112" customFormat="1">
      <c r="A15" s="484" t="s">
        <v>133</v>
      </c>
      <c r="B15" s="484"/>
      <c r="C15" s="484"/>
      <c r="D15" s="108"/>
      <c r="E15" s="108"/>
      <c r="F15" s="108"/>
      <c r="G15" s="108"/>
      <c r="H15" s="118"/>
      <c r="I15" s="485" t="s">
        <v>18</v>
      </c>
      <c r="J15" s="486"/>
    </row>
    <row r="16" spans="1:10" s="112" customFormat="1" ht="25.5" customHeight="1">
      <c r="A16" s="487" t="s">
        <v>134</v>
      </c>
      <c r="B16" s="487"/>
      <c r="C16" s="487"/>
      <c r="D16" s="487" t="s">
        <v>135</v>
      </c>
      <c r="E16" s="487" t="s">
        <v>65</v>
      </c>
      <c r="F16" s="487"/>
      <c r="G16" s="487"/>
      <c r="H16" s="487" t="s">
        <v>66</v>
      </c>
      <c r="I16" s="487" t="s">
        <v>136</v>
      </c>
      <c r="J16" s="487"/>
    </row>
    <row r="17" spans="1:17" s="112" customFormat="1" ht="39.6">
      <c r="A17" s="119" t="s">
        <v>70</v>
      </c>
      <c r="B17" s="487" t="s">
        <v>24</v>
      </c>
      <c r="C17" s="487"/>
      <c r="D17" s="487"/>
      <c r="E17" s="119" t="s">
        <v>73</v>
      </c>
      <c r="F17" s="119" t="s">
        <v>74</v>
      </c>
      <c r="G17" s="119" t="s">
        <v>75</v>
      </c>
      <c r="H17" s="487"/>
      <c r="I17" s="120" t="s">
        <v>137</v>
      </c>
      <c r="J17" s="120" t="s">
        <v>138</v>
      </c>
    </row>
    <row r="18" spans="1:17" s="112" customFormat="1">
      <c r="A18" s="121">
        <v>1</v>
      </c>
      <c r="B18" s="491">
        <v>2</v>
      </c>
      <c r="C18" s="491"/>
      <c r="D18" s="121">
        <v>3</v>
      </c>
      <c r="E18" s="121">
        <v>4</v>
      </c>
      <c r="F18" s="121">
        <v>5</v>
      </c>
      <c r="G18" s="121">
        <v>6</v>
      </c>
      <c r="H18" s="121">
        <v>7</v>
      </c>
      <c r="I18" s="121">
        <v>8</v>
      </c>
      <c r="J18" s="121">
        <v>9</v>
      </c>
    </row>
    <row r="19" spans="1:17" s="125" customFormat="1" ht="30.6">
      <c r="A19" s="122" t="s">
        <v>139</v>
      </c>
      <c r="B19" s="492" t="s">
        <v>140</v>
      </c>
      <c r="C19" s="493"/>
      <c r="D19" s="123">
        <f>SUM(D20+D26+D31)</f>
        <v>489668345</v>
      </c>
      <c r="E19" s="123">
        <f>E20+E26+E31</f>
        <v>489668345</v>
      </c>
      <c r="F19" s="123">
        <f>F20+F26+F31</f>
        <v>0</v>
      </c>
      <c r="G19" s="123">
        <f>G20+G26+G31</f>
        <v>0</v>
      </c>
      <c r="H19" s="123">
        <f>SUM(H20+H26+H31)</f>
        <v>477805188.20000005</v>
      </c>
      <c r="I19" s="124">
        <f>SUM(H19-D19)</f>
        <v>-11863156.799999952</v>
      </c>
      <c r="J19" s="124">
        <f>SUM(H19/D19*100)</f>
        <v>97.577307800037602</v>
      </c>
    </row>
    <row r="20" spans="1:17" ht="24" customHeight="1">
      <c r="A20" s="126" t="s">
        <v>141</v>
      </c>
      <c r="B20" s="494" t="s">
        <v>142</v>
      </c>
      <c r="C20" s="494"/>
      <c r="D20" s="127">
        <f>D21+D22+D23+D24+D25</f>
        <v>90203175</v>
      </c>
      <c r="E20" s="127">
        <f>E21+E22+E23+E24+E25</f>
        <v>90203175</v>
      </c>
      <c r="F20" s="128"/>
      <c r="G20" s="128">
        <v>0</v>
      </c>
      <c r="H20" s="128">
        <f>H21+H22+H23+H24+H25</f>
        <v>85953564.969999999</v>
      </c>
      <c r="I20" s="129">
        <f t="shared" ref="I20:I25" si="0">SUM(H20-D20)</f>
        <v>-4249610.0300000012</v>
      </c>
      <c r="J20" s="129">
        <f t="shared" ref="J20:J28" si="1">SUM(H20/D20*100)</f>
        <v>95.288846506788701</v>
      </c>
    </row>
    <row r="21" spans="1:17" ht="25.5" customHeight="1">
      <c r="A21" s="130" t="s">
        <v>143</v>
      </c>
      <c r="B21" s="495" t="s">
        <v>144</v>
      </c>
      <c r="C21" s="495"/>
      <c r="D21" s="127">
        <f t="shared" ref="D21:D25" si="2">SUM(E21+F21+G21)</f>
        <v>72472200</v>
      </c>
      <c r="E21" s="131">
        <v>72472200</v>
      </c>
      <c r="F21" s="128"/>
      <c r="G21" s="128">
        <v>0</v>
      </c>
      <c r="H21" s="128">
        <v>68122910.329999998</v>
      </c>
      <c r="I21" s="129">
        <f t="shared" si="0"/>
        <v>-4349289.6700000018</v>
      </c>
      <c r="J21" s="129">
        <f>SUM(H21/D21*100)</f>
        <v>93.998678569161683</v>
      </c>
    </row>
    <row r="22" spans="1:17" ht="26.25" customHeight="1">
      <c r="A22" s="130" t="s">
        <v>145</v>
      </c>
      <c r="B22" s="496" t="s">
        <v>146</v>
      </c>
      <c r="C22" s="496"/>
      <c r="D22" s="127">
        <f t="shared" si="2"/>
        <v>8320975</v>
      </c>
      <c r="E22" s="131">
        <v>8320975</v>
      </c>
      <c r="F22" s="128"/>
      <c r="G22" s="128">
        <v>0</v>
      </c>
      <c r="H22" s="128">
        <v>8432825.3000000007</v>
      </c>
      <c r="I22" s="129">
        <f>SUM(H22-D22)</f>
        <v>111850.30000000075</v>
      </c>
      <c r="J22" s="129">
        <f>SUM(H22/D22*100)</f>
        <v>101.34419704421657</v>
      </c>
    </row>
    <row r="23" spans="1:17" s="133" customFormat="1" ht="26.25" customHeight="1">
      <c r="A23" s="130" t="s">
        <v>147</v>
      </c>
      <c r="B23" s="497" t="s">
        <v>148</v>
      </c>
      <c r="C23" s="497"/>
      <c r="D23" s="127">
        <f t="shared" si="2"/>
        <v>8926400</v>
      </c>
      <c r="E23" s="131">
        <v>8926400</v>
      </c>
      <c r="F23" s="132"/>
      <c r="G23" s="128">
        <v>0</v>
      </c>
      <c r="H23" s="128">
        <v>8915260.8900000006</v>
      </c>
      <c r="I23" s="129">
        <f t="shared" si="0"/>
        <v>-11139.109999999404</v>
      </c>
      <c r="J23" s="129">
        <f t="shared" si="1"/>
        <v>99.875211619465858</v>
      </c>
    </row>
    <row r="24" spans="1:17" ht="24" customHeight="1">
      <c r="A24" s="130" t="s">
        <v>149</v>
      </c>
      <c r="B24" s="495" t="s">
        <v>150</v>
      </c>
      <c r="C24" s="495"/>
      <c r="D24" s="127">
        <f t="shared" si="2"/>
        <v>402200</v>
      </c>
      <c r="E24" s="131">
        <v>402200</v>
      </c>
      <c r="F24" s="128"/>
      <c r="G24" s="128">
        <v>0</v>
      </c>
      <c r="H24" s="128">
        <v>401415.9</v>
      </c>
      <c r="I24" s="129">
        <f t="shared" si="0"/>
        <v>-784.09999999997672</v>
      </c>
      <c r="J24" s="129">
        <f t="shared" si="1"/>
        <v>99.805047240179022</v>
      </c>
    </row>
    <row r="25" spans="1:17" ht="26.25" customHeight="1">
      <c r="A25" s="130" t="s">
        <v>151</v>
      </c>
      <c r="B25" s="495" t="s">
        <v>152</v>
      </c>
      <c r="C25" s="495"/>
      <c r="D25" s="127">
        <f t="shared" si="2"/>
        <v>81400</v>
      </c>
      <c r="E25" s="131">
        <v>81400</v>
      </c>
      <c r="F25" s="128"/>
      <c r="G25" s="128">
        <v>0</v>
      </c>
      <c r="H25" s="128">
        <v>81152.55</v>
      </c>
      <c r="I25" s="129">
        <f t="shared" si="0"/>
        <v>-247.44999999999709</v>
      </c>
      <c r="J25" s="129">
        <f t="shared" si="1"/>
        <v>99.696007371007383</v>
      </c>
      <c r="Q25" s="134"/>
    </row>
    <row r="26" spans="1:17" ht="22.5" customHeight="1">
      <c r="A26" s="126" t="s">
        <v>153</v>
      </c>
      <c r="B26" s="494" t="s">
        <v>154</v>
      </c>
      <c r="C26" s="494"/>
      <c r="D26" s="127">
        <f>SUM(E26+F26+G26)</f>
        <v>366160540</v>
      </c>
      <c r="E26" s="131">
        <v>366160540</v>
      </c>
      <c r="F26" s="128"/>
      <c r="G26" s="135">
        <v>0</v>
      </c>
      <c r="H26" s="136">
        <v>359077797.62</v>
      </c>
      <c r="I26" s="137">
        <f>SUM(H26-D26)</f>
        <v>-7082742.3799999952</v>
      </c>
      <c r="J26" s="129">
        <f t="shared" si="1"/>
        <v>98.065672947718511</v>
      </c>
    </row>
    <row r="27" spans="1:17">
      <c r="A27" s="126" t="s">
        <v>155</v>
      </c>
      <c r="B27" s="488" t="s">
        <v>156</v>
      </c>
      <c r="C27" s="489"/>
      <c r="D27" s="127">
        <f>E27+F27+G27</f>
        <v>38181265</v>
      </c>
      <c r="E27" s="131">
        <v>38181265</v>
      </c>
      <c r="F27" s="128"/>
      <c r="G27" s="135">
        <v>0</v>
      </c>
      <c r="H27" s="136">
        <v>36225431.710000001</v>
      </c>
      <c r="I27" s="137">
        <f t="shared" ref="I27:I31" si="3">SUM(H27-D27)</f>
        <v>-1955833.2899999991</v>
      </c>
      <c r="J27" s="129">
        <f t="shared" si="1"/>
        <v>94.877505263379831</v>
      </c>
    </row>
    <row r="28" spans="1:17" ht="23.25" customHeight="1">
      <c r="A28" s="126" t="s">
        <v>157</v>
      </c>
      <c r="B28" s="488" t="s">
        <v>158</v>
      </c>
      <c r="C28" s="489"/>
      <c r="D28" s="127">
        <f>SUM(E28+F28+G28)</f>
        <v>327979275</v>
      </c>
      <c r="E28" s="131">
        <v>327979275</v>
      </c>
      <c r="F28" s="128"/>
      <c r="G28" s="135">
        <v>0</v>
      </c>
      <c r="H28" s="136">
        <v>322852365.91000003</v>
      </c>
      <c r="I28" s="137">
        <f t="shared" si="3"/>
        <v>-5126909.0899999738</v>
      </c>
      <c r="J28" s="129">
        <f t="shared" si="1"/>
        <v>98.436819189261286</v>
      </c>
    </row>
    <row r="29" spans="1:17" ht="23.25" customHeight="1">
      <c r="A29" s="126" t="s">
        <v>159</v>
      </c>
      <c r="B29" s="490" t="s">
        <v>160</v>
      </c>
      <c r="C29" s="490"/>
      <c r="D29" s="128" t="s">
        <v>161</v>
      </c>
      <c r="E29" s="128" t="s">
        <v>161</v>
      </c>
      <c r="F29" s="128" t="s">
        <v>161</v>
      </c>
      <c r="G29" s="128" t="s">
        <v>161</v>
      </c>
      <c r="H29" s="138">
        <v>28188151.59</v>
      </c>
      <c r="I29" s="137" t="s">
        <v>161</v>
      </c>
      <c r="J29" s="137" t="s">
        <v>161</v>
      </c>
    </row>
    <row r="30" spans="1:17">
      <c r="A30" s="126" t="s">
        <v>162</v>
      </c>
      <c r="B30" s="494" t="s">
        <v>163</v>
      </c>
      <c r="C30" s="494"/>
      <c r="D30" s="128" t="s">
        <v>161</v>
      </c>
      <c r="E30" s="128" t="s">
        <v>161</v>
      </c>
      <c r="F30" s="128" t="s">
        <v>161</v>
      </c>
      <c r="G30" s="128" t="s">
        <v>161</v>
      </c>
      <c r="H30" s="138">
        <v>2846.14</v>
      </c>
      <c r="I30" s="137" t="s">
        <v>161</v>
      </c>
      <c r="J30" s="129" t="s">
        <v>161</v>
      </c>
    </row>
    <row r="31" spans="1:17">
      <c r="A31" s="126" t="s">
        <v>164</v>
      </c>
      <c r="B31" s="488" t="s">
        <v>165</v>
      </c>
      <c r="C31" s="489"/>
      <c r="D31" s="128">
        <f>E31+G31</f>
        <v>33304630</v>
      </c>
      <c r="E31" s="128">
        <v>33304630</v>
      </c>
      <c r="F31" s="128"/>
      <c r="G31" s="128">
        <v>0</v>
      </c>
      <c r="H31" s="138">
        <v>32773825.609999999</v>
      </c>
      <c r="I31" s="137">
        <f t="shared" si="3"/>
        <v>-530804.3900000006</v>
      </c>
      <c r="J31" s="129">
        <f>SUM(H31/D31*100)</f>
        <v>98.406214421238118</v>
      </c>
    </row>
    <row r="32" spans="1:17">
      <c r="A32" s="139"/>
      <c r="B32" s="475"/>
      <c r="C32" s="475"/>
      <c r="D32" s="475"/>
      <c r="E32" s="475"/>
      <c r="F32" s="475"/>
      <c r="G32" s="475"/>
      <c r="H32" s="475"/>
      <c r="I32" s="475"/>
      <c r="J32" s="475"/>
    </row>
    <row r="33" spans="1:10" s="75" customFormat="1">
      <c r="A33" s="505" t="s">
        <v>50</v>
      </c>
      <c r="B33" s="505"/>
      <c r="C33" s="505"/>
      <c r="D33" s="140"/>
      <c r="E33" s="76"/>
      <c r="F33" s="140"/>
      <c r="H33" s="506" t="s">
        <v>51</v>
      </c>
      <c r="I33" s="506"/>
      <c r="J33" s="506"/>
    </row>
    <row r="34" spans="1:10" s="142" customFormat="1">
      <c r="A34" s="507" t="s">
        <v>166</v>
      </c>
      <c r="B34" s="507"/>
      <c r="C34" s="507"/>
      <c r="D34" s="141"/>
      <c r="E34" s="502"/>
      <c r="F34" s="502"/>
      <c r="H34" s="502" t="s">
        <v>167</v>
      </c>
      <c r="I34" s="502"/>
      <c r="J34" s="502"/>
    </row>
    <row r="35" spans="1:10" s="142" customFormat="1">
      <c r="A35" s="504"/>
      <c r="B35" s="504"/>
      <c r="C35" s="504"/>
      <c r="D35" s="141"/>
      <c r="E35" s="143"/>
      <c r="F35" s="144"/>
      <c r="H35" s="145"/>
      <c r="I35" s="146"/>
      <c r="J35" s="146"/>
    </row>
    <row r="36" spans="1:10" s="75" customFormat="1">
      <c r="A36" s="498" t="s">
        <v>52</v>
      </c>
      <c r="B36" s="498"/>
      <c r="C36" s="498"/>
      <c r="D36" s="140"/>
      <c r="E36" s="147"/>
      <c r="F36" s="148"/>
      <c r="H36" s="499" t="s">
        <v>53</v>
      </c>
      <c r="I36" s="500"/>
      <c r="J36" s="500"/>
    </row>
    <row r="37" spans="1:10" s="142" customFormat="1">
      <c r="A37" s="501" t="s">
        <v>166</v>
      </c>
      <c r="B37" s="501"/>
      <c r="C37" s="501"/>
      <c r="D37" s="149"/>
      <c r="E37" s="502"/>
      <c r="F37" s="502"/>
      <c r="H37" s="502" t="s">
        <v>167</v>
      </c>
      <c r="I37" s="502"/>
      <c r="J37" s="502"/>
    </row>
    <row r="38" spans="1:10" s="112" customFormat="1">
      <c r="A38" s="150"/>
      <c r="B38" s="115"/>
      <c r="C38" s="115"/>
      <c r="D38" s="115"/>
      <c r="E38" s="115"/>
      <c r="F38" s="115"/>
      <c r="G38" s="115"/>
      <c r="H38" s="115"/>
      <c r="I38" s="115"/>
      <c r="J38" s="115"/>
    </row>
  </sheetData>
  <mergeCells count="39">
    <mergeCell ref="A6:J6"/>
    <mergeCell ref="A7:J7"/>
    <mergeCell ref="A9:J9"/>
    <mergeCell ref="A12:J12"/>
    <mergeCell ref="A35:C35"/>
    <mergeCell ref="B30:C30"/>
    <mergeCell ref="B31:C31"/>
    <mergeCell ref="B32:J32"/>
    <mergeCell ref="A33:C33"/>
    <mergeCell ref="H33:J33"/>
    <mergeCell ref="A34:C34"/>
    <mergeCell ref="E34:F34"/>
    <mergeCell ref="H34:J34"/>
    <mergeCell ref="B24:C24"/>
    <mergeCell ref="B25:C25"/>
    <mergeCell ref="B26:C26"/>
    <mergeCell ref="A36:C36"/>
    <mergeCell ref="H36:J36"/>
    <mergeCell ref="A37:C37"/>
    <mergeCell ref="E37:F37"/>
    <mergeCell ref="H37:J37"/>
    <mergeCell ref="B27:C27"/>
    <mergeCell ref="B28:C28"/>
    <mergeCell ref="B29:C29"/>
    <mergeCell ref="B18:C18"/>
    <mergeCell ref="B19:C19"/>
    <mergeCell ref="B20:C20"/>
    <mergeCell ref="B21:C21"/>
    <mergeCell ref="B22:C22"/>
    <mergeCell ref="B23:C23"/>
    <mergeCell ref="A14:C14"/>
    <mergeCell ref="A15:C15"/>
    <mergeCell ref="I15:J15"/>
    <mergeCell ref="A16:C16"/>
    <mergeCell ref="D16:D17"/>
    <mergeCell ref="E16:G16"/>
    <mergeCell ref="H16:H17"/>
    <mergeCell ref="I16:J16"/>
    <mergeCell ref="B17:C17"/>
  </mergeCell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A473-C7D1-4E70-B91D-09538C80C5A7}">
  <sheetPr>
    <pageSetUpPr fitToPage="1"/>
  </sheetPr>
  <dimension ref="A1:R375"/>
  <sheetViews>
    <sheetView tabSelected="1" topLeftCell="A143" zoomScaleNormal="100" workbookViewId="0">
      <selection activeCell="L155" sqref="L155"/>
    </sheetView>
  </sheetViews>
  <sheetFormatPr defaultColWidth="9.109375" defaultRowHeight="13.2"/>
  <cols>
    <col min="1" max="4" width="2" style="202" customWidth="1"/>
    <col min="5" max="5" width="2.109375" style="202" customWidth="1"/>
    <col min="6" max="6" width="3.5546875" style="203" customWidth="1"/>
    <col min="7" max="7" width="32.88671875" style="202" customWidth="1"/>
    <col min="8" max="8" width="4.6640625" style="202" customWidth="1"/>
    <col min="9" max="9" width="11.6640625" style="202" bestFit="1" customWidth="1"/>
    <col min="10" max="10" width="11.6640625" style="202" customWidth="1"/>
    <col min="11" max="11" width="12.44140625" style="202" customWidth="1"/>
    <col min="12" max="12" width="11.109375" style="202" customWidth="1"/>
    <col min="13" max="13" width="0.109375" style="202" hidden="1" customWidth="1"/>
    <col min="14" max="14" width="6.109375" style="202" hidden="1" customWidth="1"/>
    <col min="15" max="15" width="8.88671875" style="202" hidden="1" customWidth="1"/>
    <col min="16" max="16" width="9.109375" style="202" hidden="1" customWidth="1"/>
    <col min="17" max="17" width="11" style="202" customWidth="1"/>
    <col min="18" max="16384" width="9.109375" style="202"/>
  </cols>
  <sheetData>
    <row r="1" spans="1:17" ht="28.5" customHeight="1">
      <c r="G1" s="204"/>
      <c r="H1" s="205"/>
      <c r="I1" s="206"/>
      <c r="J1" s="509" t="s">
        <v>168</v>
      </c>
      <c r="K1" s="509"/>
      <c r="L1" s="509"/>
      <c r="M1" s="207"/>
      <c r="N1" s="208"/>
      <c r="O1" s="208"/>
      <c r="P1" s="208"/>
      <c r="Q1" s="208"/>
    </row>
    <row r="2" spans="1:17" ht="14.25" customHeight="1">
      <c r="H2" s="209"/>
      <c r="I2" s="210"/>
      <c r="J2" s="211" t="s">
        <v>169</v>
      </c>
      <c r="K2" s="212"/>
      <c r="L2" s="213"/>
      <c r="M2" s="207"/>
      <c r="N2" s="208"/>
      <c r="O2" s="208"/>
      <c r="P2" s="208"/>
      <c r="Q2" s="214"/>
    </row>
    <row r="3" spans="1:17" ht="12" customHeight="1">
      <c r="H3" s="215"/>
      <c r="I3" s="210"/>
      <c r="K3" s="208"/>
      <c r="L3" s="208"/>
      <c r="M3" s="207"/>
      <c r="N3" s="208"/>
      <c r="O3" s="208"/>
      <c r="P3" s="208"/>
      <c r="Q3" s="216"/>
    </row>
    <row r="4" spans="1:17" ht="22.5" customHeight="1">
      <c r="A4" s="510" t="s">
        <v>170</v>
      </c>
      <c r="B4" s="510"/>
      <c r="C4" s="510"/>
      <c r="D4" s="510"/>
      <c r="E4" s="510"/>
      <c r="F4" s="510"/>
      <c r="G4" s="510"/>
      <c r="H4" s="510"/>
      <c r="I4" s="510"/>
      <c r="J4" s="510"/>
      <c r="K4" s="510"/>
      <c r="L4" s="510"/>
      <c r="M4" s="207"/>
    </row>
    <row r="5" spans="1:17" ht="18" customHeight="1">
      <c r="G5" s="217"/>
      <c r="H5" s="218"/>
      <c r="I5" s="218"/>
      <c r="J5" s="219"/>
      <c r="K5" s="219"/>
      <c r="L5" s="220"/>
      <c r="M5" s="207"/>
    </row>
    <row r="6" spans="1:17" ht="38.25" customHeight="1">
      <c r="A6" s="511" t="s">
        <v>171</v>
      </c>
      <c r="B6" s="511"/>
      <c r="C6" s="511"/>
      <c r="D6" s="511"/>
      <c r="E6" s="511"/>
      <c r="F6" s="511"/>
      <c r="G6" s="511"/>
      <c r="H6" s="511"/>
      <c r="I6" s="511"/>
      <c r="J6" s="511"/>
      <c r="K6" s="511"/>
      <c r="L6" s="511"/>
      <c r="M6" s="207"/>
    </row>
    <row r="7" spans="1:17" ht="18.75" customHeight="1">
      <c r="A7" s="512" t="s">
        <v>172</v>
      </c>
      <c r="B7" s="513"/>
      <c r="C7" s="513"/>
      <c r="D7" s="513"/>
      <c r="E7" s="513"/>
      <c r="F7" s="513"/>
      <c r="G7" s="513"/>
      <c r="H7" s="513"/>
      <c r="I7" s="513"/>
      <c r="J7" s="513"/>
      <c r="K7" s="513"/>
      <c r="L7" s="513"/>
      <c r="M7" s="207"/>
    </row>
    <row r="8" spans="1:17" ht="18.75" customHeight="1">
      <c r="A8" s="515" t="s">
        <v>12</v>
      </c>
      <c r="B8" s="515"/>
      <c r="C8" s="515"/>
      <c r="D8" s="515"/>
      <c r="E8" s="515"/>
      <c r="F8" s="515"/>
      <c r="G8" s="515"/>
      <c r="H8" s="515"/>
      <c r="I8" s="515"/>
      <c r="J8" s="515"/>
      <c r="K8" s="515"/>
      <c r="L8" s="515"/>
      <c r="M8" s="207"/>
    </row>
    <row r="9" spans="1:17" ht="18.75" customHeight="1">
      <c r="A9" s="221"/>
      <c r="B9" s="222"/>
      <c r="C9" s="222"/>
      <c r="D9" s="222"/>
      <c r="E9" s="222"/>
      <c r="F9" s="222"/>
      <c r="G9" s="222"/>
      <c r="H9" s="222"/>
      <c r="I9" s="222"/>
      <c r="J9" s="222"/>
      <c r="K9" s="222"/>
      <c r="L9" s="222"/>
      <c r="M9" s="207"/>
    </row>
    <row r="10" spans="1:17" ht="14.25" customHeight="1">
      <c r="A10" s="221"/>
      <c r="B10" s="222"/>
      <c r="C10" s="222"/>
      <c r="D10" s="222"/>
      <c r="E10" s="222"/>
      <c r="F10" s="222"/>
      <c r="G10" s="514" t="s">
        <v>173</v>
      </c>
      <c r="H10" s="514"/>
      <c r="I10" s="514"/>
      <c r="J10" s="514"/>
      <c r="K10" s="514"/>
      <c r="L10" s="222"/>
      <c r="M10" s="207"/>
    </row>
    <row r="11" spans="1:17" ht="16.5" customHeight="1">
      <c r="A11" s="508" t="s">
        <v>174</v>
      </c>
      <c r="B11" s="508"/>
      <c r="C11" s="508"/>
      <c r="D11" s="508"/>
      <c r="E11" s="508"/>
      <c r="F11" s="508"/>
      <c r="G11" s="508"/>
      <c r="H11" s="508"/>
      <c r="I11" s="508"/>
      <c r="J11" s="508"/>
      <c r="K11" s="508"/>
      <c r="L11" s="508"/>
      <c r="M11" s="207"/>
      <c r="P11" s="202" t="s">
        <v>124</v>
      </c>
    </row>
    <row r="12" spans="1:17" ht="15.75" customHeight="1">
      <c r="G12" s="516" t="s">
        <v>175</v>
      </c>
      <c r="H12" s="516"/>
      <c r="I12" s="516"/>
      <c r="J12" s="516"/>
      <c r="K12" s="516"/>
      <c r="M12" s="207"/>
    </row>
    <row r="13" spans="1:17" ht="12" customHeight="1">
      <c r="G13" s="517" t="s">
        <v>176</v>
      </c>
      <c r="H13" s="517"/>
      <c r="I13" s="517"/>
      <c r="J13" s="517"/>
      <c r="K13" s="517"/>
    </row>
    <row r="14" spans="1:17" ht="12" customHeight="1">
      <c r="B14" s="508" t="s">
        <v>177</v>
      </c>
      <c r="C14" s="508"/>
      <c r="D14" s="508"/>
      <c r="E14" s="508"/>
      <c r="F14" s="508"/>
      <c r="G14" s="508"/>
      <c r="H14" s="508"/>
      <c r="I14" s="508"/>
      <c r="J14" s="508"/>
      <c r="K14" s="508"/>
      <c r="L14" s="508"/>
    </row>
    <row r="15" spans="1:17" ht="12" customHeight="1"/>
    <row r="16" spans="1:17" ht="12.75" customHeight="1">
      <c r="G16" s="518" t="s">
        <v>178</v>
      </c>
      <c r="H16" s="518"/>
      <c r="I16" s="518"/>
      <c r="J16" s="518"/>
      <c r="K16" s="518"/>
    </row>
    <row r="17" spans="1:13" ht="11.25" customHeight="1">
      <c r="G17" s="519"/>
      <c r="H17" s="519"/>
      <c r="I17" s="519"/>
      <c r="J17" s="519"/>
      <c r="K17" s="519"/>
    </row>
    <row r="18" spans="1:13" ht="11.25" customHeight="1">
      <c r="G18" s="208"/>
      <c r="H18" s="208"/>
      <c r="I18" s="208"/>
      <c r="J18" s="208"/>
      <c r="K18" s="208"/>
    </row>
    <row r="19" spans="1:13" ht="13.8">
      <c r="A19" s="542" t="s">
        <v>179</v>
      </c>
      <c r="B19" s="542"/>
      <c r="C19" s="542"/>
      <c r="D19" s="542"/>
      <c r="E19" s="542"/>
      <c r="F19" s="542"/>
      <c r="G19" s="542"/>
      <c r="H19" s="542"/>
      <c r="I19" s="542"/>
      <c r="J19" s="542"/>
      <c r="K19" s="542"/>
      <c r="L19" s="542"/>
    </row>
    <row r="20" spans="1:13" ht="12" customHeight="1">
      <c r="A20" s="524" t="s">
        <v>180</v>
      </c>
      <c r="B20" s="524"/>
      <c r="C20" s="524"/>
      <c r="D20" s="524"/>
      <c r="E20" s="524"/>
      <c r="F20" s="524"/>
      <c r="G20" s="524"/>
      <c r="H20" s="524"/>
      <c r="I20" s="524"/>
      <c r="J20" s="524"/>
      <c r="K20" s="524"/>
      <c r="L20" s="524"/>
      <c r="M20" s="223"/>
    </row>
    <row r="21" spans="1:13" ht="12" customHeight="1">
      <c r="F21" s="202"/>
      <c r="J21" s="224"/>
      <c r="K21" s="220"/>
      <c r="L21" s="225" t="s">
        <v>23</v>
      </c>
      <c r="M21" s="223"/>
    </row>
    <row r="22" spans="1:13" ht="11.25" customHeight="1">
      <c r="F22" s="202"/>
      <c r="J22" s="540" t="s">
        <v>181</v>
      </c>
      <c r="K22" s="541"/>
      <c r="L22" s="226"/>
      <c r="M22" s="223"/>
    </row>
    <row r="23" spans="1:13" ht="12" customHeight="1">
      <c r="E23" s="208"/>
      <c r="F23" s="227"/>
      <c r="I23" s="228"/>
      <c r="J23" s="228"/>
      <c r="K23" s="229" t="s">
        <v>182</v>
      </c>
      <c r="L23" s="230"/>
      <c r="M23" s="223"/>
    </row>
    <row r="24" spans="1:13" ht="12.75" customHeight="1">
      <c r="C24" s="519"/>
      <c r="D24" s="513"/>
      <c r="E24" s="513"/>
      <c r="F24" s="513"/>
      <c r="G24" s="513"/>
      <c r="H24" s="513"/>
      <c r="I24" s="513"/>
      <c r="J24" s="231"/>
      <c r="K24" s="229" t="s">
        <v>183</v>
      </c>
      <c r="L24" s="232"/>
      <c r="M24" s="223"/>
    </row>
    <row r="25" spans="1:13" ht="12" customHeight="1">
      <c r="D25" s="231"/>
      <c r="E25" s="231"/>
      <c r="F25" s="231"/>
      <c r="G25" s="233"/>
      <c r="H25" s="234"/>
      <c r="I25" s="231"/>
      <c r="J25" s="235" t="s">
        <v>184</v>
      </c>
      <c r="K25" s="236"/>
      <c r="L25" s="230"/>
      <c r="M25" s="223"/>
    </row>
    <row r="26" spans="1:13" ht="12.75" customHeight="1">
      <c r="D26" s="231"/>
      <c r="E26" s="231"/>
      <c r="F26" s="231"/>
      <c r="G26" s="237" t="s">
        <v>185</v>
      </c>
      <c r="H26" s="238"/>
      <c r="I26" s="239"/>
      <c r="J26" s="240"/>
      <c r="K26" s="230"/>
      <c r="L26" s="230"/>
      <c r="M26" s="223"/>
    </row>
    <row r="27" spans="1:13" ht="13.5" customHeight="1">
      <c r="D27" s="231"/>
      <c r="E27" s="231"/>
      <c r="F27" s="231"/>
      <c r="G27" s="525" t="s">
        <v>186</v>
      </c>
      <c r="H27" s="525"/>
      <c r="I27" s="241"/>
      <c r="J27" s="242"/>
      <c r="K27" s="230"/>
      <c r="L27" s="230"/>
      <c r="M27" s="223"/>
    </row>
    <row r="28" spans="1:13" ht="14.25" customHeight="1">
      <c r="A28" s="243"/>
      <c r="B28" s="243"/>
      <c r="C28" s="243"/>
      <c r="D28" s="243"/>
      <c r="E28" s="243"/>
      <c r="F28" s="244"/>
      <c r="G28" s="245"/>
      <c r="I28" s="245"/>
      <c r="J28" s="245"/>
      <c r="K28" s="246"/>
      <c r="L28" s="247" t="s">
        <v>187</v>
      </c>
      <c r="M28" s="248"/>
    </row>
    <row r="29" spans="1:13" ht="24" customHeight="1">
      <c r="A29" s="526" t="s">
        <v>188</v>
      </c>
      <c r="B29" s="527"/>
      <c r="C29" s="527"/>
      <c r="D29" s="527"/>
      <c r="E29" s="527"/>
      <c r="F29" s="527"/>
      <c r="G29" s="530" t="s">
        <v>189</v>
      </c>
      <c r="H29" s="532" t="s">
        <v>190</v>
      </c>
      <c r="I29" s="534" t="s">
        <v>191</v>
      </c>
      <c r="J29" s="535"/>
      <c r="K29" s="536" t="s">
        <v>192</v>
      </c>
      <c r="L29" s="538" t="s">
        <v>193</v>
      </c>
      <c r="M29" s="248"/>
    </row>
    <row r="30" spans="1:13" ht="46.5" customHeight="1">
      <c r="A30" s="528"/>
      <c r="B30" s="529"/>
      <c r="C30" s="529"/>
      <c r="D30" s="529"/>
      <c r="E30" s="529"/>
      <c r="F30" s="529"/>
      <c r="G30" s="531"/>
      <c r="H30" s="533"/>
      <c r="I30" s="249" t="s">
        <v>194</v>
      </c>
      <c r="J30" s="250" t="s">
        <v>195</v>
      </c>
      <c r="K30" s="537"/>
      <c r="L30" s="539"/>
    </row>
    <row r="31" spans="1:13" ht="11.25" customHeight="1">
      <c r="A31" s="543" t="s">
        <v>196</v>
      </c>
      <c r="B31" s="544"/>
      <c r="C31" s="544"/>
      <c r="D31" s="544"/>
      <c r="E31" s="544"/>
      <c r="F31" s="545"/>
      <c r="G31" s="251">
        <v>2</v>
      </c>
      <c r="H31" s="252">
        <v>3</v>
      </c>
      <c r="I31" s="253" t="s">
        <v>197</v>
      </c>
      <c r="J31" s="254" t="s">
        <v>198</v>
      </c>
      <c r="K31" s="255">
        <v>6</v>
      </c>
      <c r="L31" s="255">
        <v>7</v>
      </c>
    </row>
    <row r="32" spans="1:13" s="263" customFormat="1" ht="14.25" customHeight="1">
      <c r="A32" s="256">
        <v>2</v>
      </c>
      <c r="B32" s="256"/>
      <c r="C32" s="257"/>
      <c r="D32" s="258"/>
      <c r="E32" s="256"/>
      <c r="F32" s="259"/>
      <c r="G32" s="258" t="s">
        <v>199</v>
      </c>
      <c r="H32" s="260">
        <v>1</v>
      </c>
      <c r="I32" s="261">
        <f>SUM(I33+I44+I64+I85+I92+I112+I138+I157+I167)</f>
        <v>2069850</v>
      </c>
      <c r="J32" s="261">
        <f>SUM(J33+J44+J64+J85+J92+J112+J138+J157+J167)</f>
        <v>2069850</v>
      </c>
      <c r="K32" s="262">
        <f>SUM(K33+K44+K64+K85+K92+K112+K138+K157+K167)</f>
        <v>1975841.2500000002</v>
      </c>
      <c r="L32" s="261">
        <f>SUM(L33+L44+L64+L85+L92+L112+L138+L157+L167)</f>
        <v>1975841.2500000002</v>
      </c>
    </row>
    <row r="33" spans="1:18" ht="16.5" customHeight="1">
      <c r="A33" s="256">
        <v>2</v>
      </c>
      <c r="B33" s="264">
        <v>1</v>
      </c>
      <c r="C33" s="265"/>
      <c r="D33" s="266"/>
      <c r="E33" s="267"/>
      <c r="F33" s="268"/>
      <c r="G33" s="269" t="s">
        <v>200</v>
      </c>
      <c r="H33" s="260">
        <v>2</v>
      </c>
      <c r="I33" s="261">
        <f>SUM(I34+I40)</f>
        <v>1719050</v>
      </c>
      <c r="J33" s="261">
        <f>SUM(J34+J40)</f>
        <v>1719050</v>
      </c>
      <c r="K33" s="270">
        <f>SUM(K34+K40)</f>
        <v>1718248.9100000001</v>
      </c>
      <c r="L33" s="271">
        <f>SUM(L34+L40)</f>
        <v>1718248.9100000001</v>
      </c>
    </row>
    <row r="34" spans="1:18" ht="14.25" customHeight="1">
      <c r="A34" s="272">
        <v>2</v>
      </c>
      <c r="B34" s="272">
        <v>1</v>
      </c>
      <c r="C34" s="273">
        <v>1</v>
      </c>
      <c r="D34" s="274"/>
      <c r="E34" s="272"/>
      <c r="F34" s="275"/>
      <c r="G34" s="276" t="s">
        <v>201</v>
      </c>
      <c r="H34" s="260">
        <v>3</v>
      </c>
      <c r="I34" s="277">
        <f>SUM(I35)</f>
        <v>1693600</v>
      </c>
      <c r="J34" s="277">
        <f t="shared" ref="J34:L36" si="0">SUM(J35)</f>
        <v>1693600</v>
      </c>
      <c r="K34" s="278">
        <f t="shared" si="0"/>
        <v>1693435.04</v>
      </c>
      <c r="L34" s="277">
        <f t="shared" si="0"/>
        <v>1693435.04</v>
      </c>
      <c r="Q34" s="210"/>
    </row>
    <row r="35" spans="1:18" ht="13.5" customHeight="1">
      <c r="A35" s="279">
        <v>2</v>
      </c>
      <c r="B35" s="272">
        <v>1</v>
      </c>
      <c r="C35" s="273">
        <v>1</v>
      </c>
      <c r="D35" s="274">
        <v>1</v>
      </c>
      <c r="E35" s="272"/>
      <c r="F35" s="275"/>
      <c r="G35" s="274" t="s">
        <v>201</v>
      </c>
      <c r="H35" s="260">
        <v>4</v>
      </c>
      <c r="I35" s="261">
        <f>SUM(I36+I38)</f>
        <v>1693600</v>
      </c>
      <c r="J35" s="261">
        <f t="shared" si="0"/>
        <v>1693600</v>
      </c>
      <c r="K35" s="261">
        <f t="shared" si="0"/>
        <v>1693435.04</v>
      </c>
      <c r="L35" s="261">
        <f t="shared" si="0"/>
        <v>1693435.04</v>
      </c>
      <c r="Q35" s="280"/>
    </row>
    <row r="36" spans="1:18" ht="14.25" customHeight="1">
      <c r="A36" s="279">
        <v>2</v>
      </c>
      <c r="B36" s="272">
        <v>1</v>
      </c>
      <c r="C36" s="273">
        <v>1</v>
      </c>
      <c r="D36" s="274">
        <v>1</v>
      </c>
      <c r="E36" s="272">
        <v>1</v>
      </c>
      <c r="F36" s="275"/>
      <c r="G36" s="274" t="s">
        <v>202</v>
      </c>
      <c r="H36" s="260">
        <v>5</v>
      </c>
      <c r="I36" s="278">
        <f>SUM(I37)</f>
        <v>1693600</v>
      </c>
      <c r="J36" s="278">
        <f t="shared" si="0"/>
        <v>1693600</v>
      </c>
      <c r="K36" s="278">
        <f t="shared" si="0"/>
        <v>1693435.04</v>
      </c>
      <c r="L36" s="278">
        <f t="shared" si="0"/>
        <v>1693435.04</v>
      </c>
      <c r="Q36" s="280"/>
    </row>
    <row r="37" spans="1:18" ht="14.25" customHeight="1">
      <c r="A37" s="279">
        <v>2</v>
      </c>
      <c r="B37" s="272">
        <v>1</v>
      </c>
      <c r="C37" s="273">
        <v>1</v>
      </c>
      <c r="D37" s="274">
        <v>1</v>
      </c>
      <c r="E37" s="272">
        <v>1</v>
      </c>
      <c r="F37" s="275">
        <v>1</v>
      </c>
      <c r="G37" s="274" t="s">
        <v>202</v>
      </c>
      <c r="H37" s="260">
        <v>6</v>
      </c>
      <c r="I37" s="281">
        <v>1693600</v>
      </c>
      <c r="J37" s="281">
        <v>1693600</v>
      </c>
      <c r="K37" s="282">
        <v>1693435.04</v>
      </c>
      <c r="L37" s="282">
        <v>1693435.04</v>
      </c>
      <c r="Q37" s="280"/>
    </row>
    <row r="38" spans="1:18" ht="12.75" customHeight="1">
      <c r="A38" s="279">
        <v>2</v>
      </c>
      <c r="B38" s="272">
        <v>1</v>
      </c>
      <c r="C38" s="273">
        <v>1</v>
      </c>
      <c r="D38" s="274">
        <v>1</v>
      </c>
      <c r="E38" s="272">
        <v>2</v>
      </c>
      <c r="F38" s="275"/>
      <c r="G38" s="274" t="s">
        <v>203</v>
      </c>
      <c r="H38" s="260">
        <v>7</v>
      </c>
      <c r="I38" s="278">
        <f>I39</f>
        <v>0</v>
      </c>
      <c r="J38" s="278">
        <f t="shared" ref="J38:L38" si="1">J39</f>
        <v>0</v>
      </c>
      <c r="K38" s="278">
        <f>K39</f>
        <v>0</v>
      </c>
      <c r="L38" s="278">
        <f t="shared" si="1"/>
        <v>0</v>
      </c>
      <c r="Q38" s="280"/>
    </row>
    <row r="39" spans="1:18" ht="12.75" customHeight="1">
      <c r="A39" s="279">
        <v>2</v>
      </c>
      <c r="B39" s="272">
        <v>1</v>
      </c>
      <c r="C39" s="273">
        <v>1</v>
      </c>
      <c r="D39" s="274">
        <v>1</v>
      </c>
      <c r="E39" s="272">
        <v>2</v>
      </c>
      <c r="F39" s="275">
        <v>1</v>
      </c>
      <c r="G39" s="274" t="s">
        <v>203</v>
      </c>
      <c r="H39" s="260">
        <v>8</v>
      </c>
      <c r="I39" s="282"/>
      <c r="J39" s="283"/>
      <c r="K39" s="282"/>
      <c r="L39" s="283"/>
      <c r="Q39" s="280"/>
    </row>
    <row r="40" spans="1:18" ht="13.5" customHeight="1">
      <c r="A40" s="279">
        <v>2</v>
      </c>
      <c r="B40" s="272">
        <v>1</v>
      </c>
      <c r="C40" s="273">
        <v>2</v>
      </c>
      <c r="D40" s="274"/>
      <c r="E40" s="272"/>
      <c r="F40" s="275"/>
      <c r="G40" s="276" t="s">
        <v>204</v>
      </c>
      <c r="H40" s="260">
        <v>9</v>
      </c>
      <c r="I40" s="278">
        <f>I41</f>
        <v>25450</v>
      </c>
      <c r="J40" s="277">
        <f t="shared" ref="J40:L41" si="2">J41</f>
        <v>25450</v>
      </c>
      <c r="K40" s="278">
        <f t="shared" si="2"/>
        <v>24813.87</v>
      </c>
      <c r="L40" s="277">
        <f t="shared" si="2"/>
        <v>24813.87</v>
      </c>
      <c r="Q40" s="280"/>
    </row>
    <row r="41" spans="1:18">
      <c r="A41" s="279">
        <v>2</v>
      </c>
      <c r="B41" s="272">
        <v>1</v>
      </c>
      <c r="C41" s="273">
        <v>2</v>
      </c>
      <c r="D41" s="274">
        <v>1</v>
      </c>
      <c r="E41" s="272"/>
      <c r="F41" s="275"/>
      <c r="G41" s="274" t="s">
        <v>204</v>
      </c>
      <c r="H41" s="260">
        <v>10</v>
      </c>
      <c r="I41" s="278">
        <f>I42</f>
        <v>25450</v>
      </c>
      <c r="J41" s="277">
        <f t="shared" si="2"/>
        <v>25450</v>
      </c>
      <c r="K41" s="277">
        <f t="shared" si="2"/>
        <v>24813.87</v>
      </c>
      <c r="L41" s="277">
        <f t="shared" si="2"/>
        <v>24813.87</v>
      </c>
      <c r="Q41" s="210"/>
    </row>
    <row r="42" spans="1:18" ht="13.5" customHeight="1">
      <c r="A42" s="279">
        <v>2</v>
      </c>
      <c r="B42" s="272">
        <v>1</v>
      </c>
      <c r="C42" s="273">
        <v>2</v>
      </c>
      <c r="D42" s="274">
        <v>1</v>
      </c>
      <c r="E42" s="272">
        <v>1</v>
      </c>
      <c r="F42" s="275"/>
      <c r="G42" s="274" t="s">
        <v>204</v>
      </c>
      <c r="H42" s="260">
        <v>11</v>
      </c>
      <c r="I42" s="277">
        <f>I43</f>
        <v>25450</v>
      </c>
      <c r="J42" s="277">
        <f>J43</f>
        <v>25450</v>
      </c>
      <c r="K42" s="277">
        <f>K43</f>
        <v>24813.87</v>
      </c>
      <c r="L42" s="277">
        <f>L43</f>
        <v>24813.87</v>
      </c>
      <c r="Q42" s="280"/>
    </row>
    <row r="43" spans="1:18" ht="14.25" customHeight="1">
      <c r="A43" s="279">
        <v>2</v>
      </c>
      <c r="B43" s="272">
        <v>1</v>
      </c>
      <c r="C43" s="273">
        <v>2</v>
      </c>
      <c r="D43" s="274">
        <v>1</v>
      </c>
      <c r="E43" s="272">
        <v>1</v>
      </c>
      <c r="F43" s="275">
        <v>1</v>
      </c>
      <c r="G43" s="274" t="s">
        <v>204</v>
      </c>
      <c r="H43" s="260">
        <v>12</v>
      </c>
      <c r="I43" s="283">
        <v>25450</v>
      </c>
      <c r="J43" s="283">
        <v>25450</v>
      </c>
      <c r="K43" s="282">
        <v>24813.87</v>
      </c>
      <c r="L43" s="282">
        <v>24813.87</v>
      </c>
      <c r="Q43" s="280"/>
    </row>
    <row r="44" spans="1:18" ht="26.25" customHeight="1">
      <c r="A44" s="284">
        <v>2</v>
      </c>
      <c r="B44" s="285">
        <v>2</v>
      </c>
      <c r="C44" s="265"/>
      <c r="D44" s="266"/>
      <c r="E44" s="267"/>
      <c r="F44" s="268"/>
      <c r="G44" s="269" t="s">
        <v>205</v>
      </c>
      <c r="H44" s="260">
        <v>13</v>
      </c>
      <c r="I44" s="286">
        <f>I45</f>
        <v>189800</v>
      </c>
      <c r="J44" s="287">
        <f t="shared" ref="J44:L46" si="3">J45</f>
        <v>189800</v>
      </c>
      <c r="K44" s="286">
        <f t="shared" si="3"/>
        <v>127805.62</v>
      </c>
      <c r="L44" s="286">
        <f t="shared" si="3"/>
        <v>127805.62</v>
      </c>
    </row>
    <row r="45" spans="1:18" ht="27" customHeight="1">
      <c r="A45" s="279">
        <v>2</v>
      </c>
      <c r="B45" s="272">
        <v>2</v>
      </c>
      <c r="C45" s="273">
        <v>1</v>
      </c>
      <c r="D45" s="274"/>
      <c r="E45" s="272"/>
      <c r="F45" s="275"/>
      <c r="G45" s="288" t="s">
        <v>205</v>
      </c>
      <c r="H45" s="260">
        <v>14</v>
      </c>
      <c r="I45" s="277">
        <f>I46</f>
        <v>189800</v>
      </c>
      <c r="J45" s="278">
        <f t="shared" si="3"/>
        <v>189800</v>
      </c>
      <c r="K45" s="277">
        <f t="shared" si="3"/>
        <v>127805.62</v>
      </c>
      <c r="L45" s="278">
        <f t="shared" si="3"/>
        <v>127805.62</v>
      </c>
      <c r="Q45" s="210"/>
      <c r="R45" s="280"/>
    </row>
    <row r="46" spans="1:18" ht="15.6">
      <c r="A46" s="279">
        <v>2</v>
      </c>
      <c r="B46" s="272">
        <v>2</v>
      </c>
      <c r="C46" s="273">
        <v>1</v>
      </c>
      <c r="D46" s="274">
        <v>1</v>
      </c>
      <c r="E46" s="272"/>
      <c r="F46" s="275"/>
      <c r="G46" s="288" t="s">
        <v>205</v>
      </c>
      <c r="H46" s="260">
        <v>15</v>
      </c>
      <c r="I46" s="277">
        <f>I47</f>
        <v>189800</v>
      </c>
      <c r="J46" s="278">
        <f t="shared" si="3"/>
        <v>189800</v>
      </c>
      <c r="K46" s="289">
        <f t="shared" si="3"/>
        <v>127805.62</v>
      </c>
      <c r="L46" s="289">
        <f t="shared" si="3"/>
        <v>127805.62</v>
      </c>
      <c r="Q46" s="280"/>
      <c r="R46" s="210"/>
    </row>
    <row r="47" spans="1:18" ht="24.75" customHeight="1">
      <c r="A47" s="290">
        <v>2</v>
      </c>
      <c r="B47" s="291">
        <v>2</v>
      </c>
      <c r="C47" s="292">
        <v>1</v>
      </c>
      <c r="D47" s="293">
        <v>1</v>
      </c>
      <c r="E47" s="291">
        <v>1</v>
      </c>
      <c r="F47" s="294"/>
      <c r="G47" s="288" t="s">
        <v>205</v>
      </c>
      <c r="H47" s="260">
        <v>16</v>
      </c>
      <c r="I47" s="295">
        <f>SUM(I48:I63)</f>
        <v>189800</v>
      </c>
      <c r="J47" s="295">
        <f>SUM(J48:J63)</f>
        <v>189800</v>
      </c>
      <c r="K47" s="296">
        <f>SUM(K48:K63)</f>
        <v>127805.62</v>
      </c>
      <c r="L47" s="296">
        <f>SUM(L48:L63)</f>
        <v>127805.62</v>
      </c>
      <c r="Q47" s="280"/>
      <c r="R47" s="210"/>
    </row>
    <row r="48" spans="1:18" ht="15.6">
      <c r="A48" s="279">
        <v>2</v>
      </c>
      <c r="B48" s="272">
        <v>2</v>
      </c>
      <c r="C48" s="273">
        <v>1</v>
      </c>
      <c r="D48" s="274">
        <v>1</v>
      </c>
      <c r="E48" s="272">
        <v>1</v>
      </c>
      <c r="F48" s="297">
        <v>1</v>
      </c>
      <c r="G48" s="274" t="s">
        <v>206</v>
      </c>
      <c r="H48" s="260">
        <v>17</v>
      </c>
      <c r="I48" s="282"/>
      <c r="J48" s="282"/>
      <c r="K48" s="282"/>
      <c r="L48" s="282"/>
      <c r="Q48" s="280"/>
      <c r="R48" s="210"/>
    </row>
    <row r="49" spans="1:18" ht="26.25" customHeight="1">
      <c r="A49" s="279">
        <v>2</v>
      </c>
      <c r="B49" s="272">
        <v>2</v>
      </c>
      <c r="C49" s="273">
        <v>1</v>
      </c>
      <c r="D49" s="274">
        <v>1</v>
      </c>
      <c r="E49" s="272">
        <v>1</v>
      </c>
      <c r="F49" s="275">
        <v>2</v>
      </c>
      <c r="G49" s="274" t="s">
        <v>207</v>
      </c>
      <c r="H49" s="260">
        <v>18</v>
      </c>
      <c r="I49" s="282">
        <v>1000</v>
      </c>
      <c r="J49" s="282">
        <v>1000</v>
      </c>
      <c r="K49" s="282">
        <v>448.84</v>
      </c>
      <c r="L49" s="282">
        <v>448.84</v>
      </c>
      <c r="Q49" s="280"/>
      <c r="R49" s="210"/>
    </row>
    <row r="50" spans="1:18" ht="26.25" customHeight="1">
      <c r="A50" s="279">
        <v>2</v>
      </c>
      <c r="B50" s="272">
        <v>2</v>
      </c>
      <c r="C50" s="273">
        <v>1</v>
      </c>
      <c r="D50" s="274">
        <v>1</v>
      </c>
      <c r="E50" s="272">
        <v>1</v>
      </c>
      <c r="F50" s="275">
        <v>5</v>
      </c>
      <c r="G50" s="274" t="s">
        <v>208</v>
      </c>
      <c r="H50" s="260">
        <v>19</v>
      </c>
      <c r="I50" s="282">
        <v>3600</v>
      </c>
      <c r="J50" s="282">
        <v>3600</v>
      </c>
      <c r="K50" s="282">
        <v>2445.5100000000002</v>
      </c>
      <c r="L50" s="282">
        <v>2445.5100000000002</v>
      </c>
      <c r="Q50" s="280"/>
      <c r="R50" s="210"/>
    </row>
    <row r="51" spans="1:18" ht="27" customHeight="1">
      <c r="A51" s="279">
        <v>2</v>
      </c>
      <c r="B51" s="272">
        <v>2</v>
      </c>
      <c r="C51" s="273">
        <v>1</v>
      </c>
      <c r="D51" s="274">
        <v>1</v>
      </c>
      <c r="E51" s="272">
        <v>1</v>
      </c>
      <c r="F51" s="275">
        <v>6</v>
      </c>
      <c r="G51" s="274" t="s">
        <v>209</v>
      </c>
      <c r="H51" s="260">
        <v>20</v>
      </c>
      <c r="I51" s="282">
        <v>12700</v>
      </c>
      <c r="J51" s="282">
        <v>12700</v>
      </c>
      <c r="K51" s="282">
        <f>SUM('[1]06'!$AE$12:$AE$13,-493.49)</f>
        <v>2618.84</v>
      </c>
      <c r="L51" s="282">
        <v>2618.84</v>
      </c>
      <c r="Q51" s="280"/>
      <c r="R51" s="210"/>
    </row>
    <row r="52" spans="1:18" ht="26.25" customHeight="1">
      <c r="A52" s="298">
        <v>2</v>
      </c>
      <c r="B52" s="267">
        <v>2</v>
      </c>
      <c r="C52" s="265">
        <v>1</v>
      </c>
      <c r="D52" s="266">
        <v>1</v>
      </c>
      <c r="E52" s="267">
        <v>1</v>
      </c>
      <c r="F52" s="268">
        <v>7</v>
      </c>
      <c r="G52" s="266" t="s">
        <v>210</v>
      </c>
      <c r="H52" s="260">
        <v>21</v>
      </c>
      <c r="I52" s="282">
        <v>1000</v>
      </c>
      <c r="J52" s="282">
        <v>1000</v>
      </c>
      <c r="K52" s="282">
        <v>0</v>
      </c>
      <c r="L52" s="282">
        <v>0</v>
      </c>
      <c r="Q52" s="280"/>
      <c r="R52" s="210"/>
    </row>
    <row r="53" spans="1:18" ht="12" customHeight="1">
      <c r="A53" s="279">
        <v>2</v>
      </c>
      <c r="B53" s="272">
        <v>2</v>
      </c>
      <c r="C53" s="273">
        <v>1</v>
      </c>
      <c r="D53" s="274">
        <v>1</v>
      </c>
      <c r="E53" s="272">
        <v>1</v>
      </c>
      <c r="F53" s="275">
        <v>11</v>
      </c>
      <c r="G53" s="274" t="s">
        <v>211</v>
      </c>
      <c r="H53" s="260">
        <v>22</v>
      </c>
      <c r="I53" s="283">
        <v>5000</v>
      </c>
      <c r="J53" s="283">
        <v>5000</v>
      </c>
      <c r="K53" s="282">
        <f>SUM(72.4,493.49)</f>
        <v>565.89</v>
      </c>
      <c r="L53" s="282">
        <v>565.89</v>
      </c>
      <c r="Q53" s="280"/>
      <c r="R53" s="210"/>
    </row>
    <row r="54" spans="1:18" ht="15.75" customHeight="1">
      <c r="A54" s="290">
        <v>2</v>
      </c>
      <c r="B54" s="299">
        <v>2</v>
      </c>
      <c r="C54" s="300">
        <v>1</v>
      </c>
      <c r="D54" s="300">
        <v>1</v>
      </c>
      <c r="E54" s="300">
        <v>1</v>
      </c>
      <c r="F54" s="301">
        <v>12</v>
      </c>
      <c r="G54" s="302" t="s">
        <v>212</v>
      </c>
      <c r="H54" s="260">
        <v>23</v>
      </c>
      <c r="I54" s="303"/>
      <c r="J54" s="303"/>
      <c r="K54" s="282"/>
      <c r="L54" s="282"/>
      <c r="Q54" s="280"/>
      <c r="R54" s="210"/>
    </row>
    <row r="55" spans="1:18" ht="26.4">
      <c r="A55" s="279">
        <v>2</v>
      </c>
      <c r="B55" s="272">
        <v>2</v>
      </c>
      <c r="C55" s="273">
        <v>1</v>
      </c>
      <c r="D55" s="273">
        <v>1</v>
      </c>
      <c r="E55" s="273">
        <v>1</v>
      </c>
      <c r="F55" s="275">
        <v>14</v>
      </c>
      <c r="G55" s="304" t="s">
        <v>213</v>
      </c>
      <c r="H55" s="260">
        <v>24</v>
      </c>
      <c r="I55" s="283">
        <v>58000</v>
      </c>
      <c r="J55" s="283">
        <v>58000</v>
      </c>
      <c r="K55" s="283">
        <v>57490.5</v>
      </c>
      <c r="L55" s="283">
        <v>57490.5</v>
      </c>
      <c r="Q55" s="280"/>
      <c r="R55" s="210"/>
    </row>
    <row r="56" spans="1:18" ht="27.75" customHeight="1">
      <c r="A56" s="279">
        <v>2</v>
      </c>
      <c r="B56" s="272">
        <v>2</v>
      </c>
      <c r="C56" s="273">
        <v>1</v>
      </c>
      <c r="D56" s="273">
        <v>1</v>
      </c>
      <c r="E56" s="273">
        <v>1</v>
      </c>
      <c r="F56" s="275">
        <v>15</v>
      </c>
      <c r="G56" s="276" t="s">
        <v>214</v>
      </c>
      <c r="H56" s="260">
        <v>25</v>
      </c>
      <c r="I56" s="283">
        <v>10500</v>
      </c>
      <c r="J56" s="283">
        <v>10500</v>
      </c>
      <c r="K56" s="282"/>
      <c r="L56" s="282"/>
      <c r="Q56" s="280"/>
      <c r="R56" s="210"/>
    </row>
    <row r="57" spans="1:18" ht="15.6">
      <c r="A57" s="279">
        <v>2</v>
      </c>
      <c r="B57" s="272">
        <v>2</v>
      </c>
      <c r="C57" s="273">
        <v>1</v>
      </c>
      <c r="D57" s="273">
        <v>1</v>
      </c>
      <c r="E57" s="273">
        <v>1</v>
      </c>
      <c r="F57" s="275">
        <v>16</v>
      </c>
      <c r="G57" s="274" t="s">
        <v>215</v>
      </c>
      <c r="H57" s="260">
        <v>26</v>
      </c>
      <c r="I57" s="283">
        <v>9000</v>
      </c>
      <c r="J57" s="283">
        <v>9000</v>
      </c>
      <c r="K57" s="282">
        <v>1111.78</v>
      </c>
      <c r="L57" s="282">
        <v>1111.78</v>
      </c>
      <c r="Q57" s="280"/>
      <c r="R57" s="210"/>
    </row>
    <row r="58" spans="1:18" ht="27.75" customHeight="1">
      <c r="A58" s="279">
        <v>2</v>
      </c>
      <c r="B58" s="272">
        <v>2</v>
      </c>
      <c r="C58" s="273">
        <v>1</v>
      </c>
      <c r="D58" s="273">
        <v>1</v>
      </c>
      <c r="E58" s="273">
        <v>1</v>
      </c>
      <c r="F58" s="275">
        <v>17</v>
      </c>
      <c r="G58" s="274" t="s">
        <v>216</v>
      </c>
      <c r="H58" s="260">
        <v>27</v>
      </c>
      <c r="I58" s="283"/>
      <c r="J58" s="283"/>
      <c r="K58" s="283"/>
      <c r="L58" s="283"/>
      <c r="Q58" s="280"/>
      <c r="R58" s="210"/>
    </row>
    <row r="59" spans="1:18" ht="14.25" customHeight="1">
      <c r="A59" s="279">
        <v>2</v>
      </c>
      <c r="B59" s="272">
        <v>2</v>
      </c>
      <c r="C59" s="273">
        <v>1</v>
      </c>
      <c r="D59" s="273">
        <v>1</v>
      </c>
      <c r="E59" s="273">
        <v>1</v>
      </c>
      <c r="F59" s="275">
        <v>20</v>
      </c>
      <c r="G59" s="274" t="s">
        <v>217</v>
      </c>
      <c r="H59" s="260">
        <v>28</v>
      </c>
      <c r="I59" s="283">
        <v>23500</v>
      </c>
      <c r="J59" s="283">
        <v>23500</v>
      </c>
      <c r="K59" s="282">
        <v>20216.669999999998</v>
      </c>
      <c r="L59" s="282">
        <v>20216.669999999998</v>
      </c>
      <c r="Q59" s="280"/>
      <c r="R59" s="210"/>
    </row>
    <row r="60" spans="1:18" ht="27.75" customHeight="1">
      <c r="A60" s="305">
        <v>2</v>
      </c>
      <c r="B60" s="306">
        <v>2</v>
      </c>
      <c r="C60" s="307">
        <v>1</v>
      </c>
      <c r="D60" s="307">
        <v>1</v>
      </c>
      <c r="E60" s="307">
        <v>1</v>
      </c>
      <c r="F60" s="308">
        <v>21</v>
      </c>
      <c r="G60" s="276" t="s">
        <v>218</v>
      </c>
      <c r="H60" s="260">
        <v>29</v>
      </c>
      <c r="I60" s="283">
        <v>8500</v>
      </c>
      <c r="J60" s="283">
        <v>8500</v>
      </c>
      <c r="K60" s="282">
        <v>2040.69</v>
      </c>
      <c r="L60" s="282">
        <v>2040.69</v>
      </c>
      <c r="Q60" s="280"/>
      <c r="R60" s="210"/>
    </row>
    <row r="61" spans="1:18" ht="12" customHeight="1">
      <c r="A61" s="305">
        <v>2</v>
      </c>
      <c r="B61" s="306">
        <v>2</v>
      </c>
      <c r="C61" s="307">
        <v>1</v>
      </c>
      <c r="D61" s="307">
        <v>1</v>
      </c>
      <c r="E61" s="307">
        <v>1</v>
      </c>
      <c r="F61" s="308">
        <v>22</v>
      </c>
      <c r="G61" s="276" t="s">
        <v>219</v>
      </c>
      <c r="H61" s="260">
        <v>30</v>
      </c>
      <c r="I61" s="283">
        <v>4000</v>
      </c>
      <c r="J61" s="283">
        <v>4000</v>
      </c>
      <c r="K61" s="282">
        <v>596.61</v>
      </c>
      <c r="L61" s="282">
        <v>596.61</v>
      </c>
      <c r="Q61" s="280"/>
      <c r="R61" s="210"/>
    </row>
    <row r="62" spans="1:18" ht="12" customHeight="1">
      <c r="A62" s="305">
        <v>2</v>
      </c>
      <c r="B62" s="306">
        <v>2</v>
      </c>
      <c r="C62" s="307">
        <v>1</v>
      </c>
      <c r="D62" s="307">
        <v>1</v>
      </c>
      <c r="E62" s="307">
        <v>1</v>
      </c>
      <c r="F62" s="308">
        <v>23</v>
      </c>
      <c r="G62" s="276" t="s">
        <v>220</v>
      </c>
      <c r="H62" s="260">
        <v>31</v>
      </c>
      <c r="I62" s="283">
        <v>18000</v>
      </c>
      <c r="J62" s="283">
        <v>18000</v>
      </c>
      <c r="K62" s="282">
        <v>17712.64</v>
      </c>
      <c r="L62" s="282">
        <v>17712.64</v>
      </c>
      <c r="Q62" s="280"/>
      <c r="R62" s="210"/>
    </row>
    <row r="63" spans="1:18" ht="15" customHeight="1">
      <c r="A63" s="279">
        <v>2</v>
      </c>
      <c r="B63" s="272">
        <v>2</v>
      </c>
      <c r="C63" s="273">
        <v>1</v>
      </c>
      <c r="D63" s="273">
        <v>1</v>
      </c>
      <c r="E63" s="273">
        <v>1</v>
      </c>
      <c r="F63" s="275">
        <v>30</v>
      </c>
      <c r="G63" s="276" t="s">
        <v>221</v>
      </c>
      <c r="H63" s="260">
        <v>32</v>
      </c>
      <c r="I63" s="283">
        <v>35000</v>
      </c>
      <c r="J63" s="283">
        <v>35000</v>
      </c>
      <c r="K63" s="282">
        <f>SUM(2926.79,19630.86)</f>
        <v>22557.65</v>
      </c>
      <c r="L63" s="282">
        <v>22557.65</v>
      </c>
      <c r="Q63" s="280"/>
      <c r="R63" s="210"/>
    </row>
    <row r="64" spans="1:18" ht="14.25" customHeight="1">
      <c r="A64" s="309">
        <v>2</v>
      </c>
      <c r="B64" s="310">
        <v>3</v>
      </c>
      <c r="C64" s="264"/>
      <c r="D64" s="265"/>
      <c r="E64" s="265"/>
      <c r="F64" s="268"/>
      <c r="G64" s="311" t="s">
        <v>222</v>
      </c>
      <c r="H64" s="260">
        <v>33</v>
      </c>
      <c r="I64" s="312">
        <f>I65</f>
        <v>0</v>
      </c>
      <c r="J64" s="312">
        <f t="shared" ref="J64:L64" si="4">J65</f>
        <v>0</v>
      </c>
      <c r="K64" s="312">
        <f t="shared" si="4"/>
        <v>0</v>
      </c>
      <c r="L64" s="312">
        <f t="shared" si="4"/>
        <v>0</v>
      </c>
    </row>
    <row r="65" spans="1:18" ht="13.5" customHeight="1">
      <c r="A65" s="279">
        <v>2</v>
      </c>
      <c r="B65" s="272">
        <v>3</v>
      </c>
      <c r="C65" s="273">
        <v>1</v>
      </c>
      <c r="D65" s="273"/>
      <c r="E65" s="273"/>
      <c r="F65" s="275"/>
      <c r="G65" s="276" t="s">
        <v>223</v>
      </c>
      <c r="H65" s="260">
        <v>34</v>
      </c>
      <c r="I65" s="277">
        <f>SUM(I66+I71+I76)</f>
        <v>0</v>
      </c>
      <c r="J65" s="313">
        <f>SUM(J66+J71+J76)</f>
        <v>0</v>
      </c>
      <c r="K65" s="278">
        <f>SUM(K66+K71+K76)</f>
        <v>0</v>
      </c>
      <c r="L65" s="277">
        <f>SUM(L66+L71+L76)</f>
        <v>0</v>
      </c>
      <c r="Q65" s="210"/>
      <c r="R65" s="280"/>
    </row>
    <row r="66" spans="1:18" ht="15" customHeight="1">
      <c r="A66" s="279">
        <v>2</v>
      </c>
      <c r="B66" s="272">
        <v>3</v>
      </c>
      <c r="C66" s="273">
        <v>1</v>
      </c>
      <c r="D66" s="273">
        <v>1</v>
      </c>
      <c r="E66" s="273"/>
      <c r="F66" s="275"/>
      <c r="G66" s="276" t="s">
        <v>224</v>
      </c>
      <c r="H66" s="260">
        <v>35</v>
      </c>
      <c r="I66" s="277">
        <f>I67</f>
        <v>0</v>
      </c>
      <c r="J66" s="313">
        <f>J67</f>
        <v>0</v>
      </c>
      <c r="K66" s="278">
        <f>K67</f>
        <v>0</v>
      </c>
      <c r="L66" s="277">
        <f>L67</f>
        <v>0</v>
      </c>
      <c r="Q66" s="280"/>
      <c r="R66" s="210"/>
    </row>
    <row r="67" spans="1:18" ht="13.5" customHeight="1">
      <c r="A67" s="279">
        <v>2</v>
      </c>
      <c r="B67" s="272">
        <v>3</v>
      </c>
      <c r="C67" s="273">
        <v>1</v>
      </c>
      <c r="D67" s="273">
        <v>1</v>
      </c>
      <c r="E67" s="273">
        <v>1</v>
      </c>
      <c r="F67" s="275"/>
      <c r="G67" s="276" t="s">
        <v>224</v>
      </c>
      <c r="H67" s="260">
        <v>36</v>
      </c>
      <c r="I67" s="277">
        <f>SUM(I68:I70)</f>
        <v>0</v>
      </c>
      <c r="J67" s="313">
        <f>SUM(J68:J70)</f>
        <v>0</v>
      </c>
      <c r="K67" s="278">
        <f>SUM(K68:K70)</f>
        <v>0</v>
      </c>
      <c r="L67" s="277">
        <f>SUM(L68:L70)</f>
        <v>0</v>
      </c>
      <c r="Q67" s="280"/>
      <c r="R67" s="210"/>
    </row>
    <row r="68" spans="1:18" s="314" customFormat="1" ht="25.5" customHeight="1">
      <c r="A68" s="279">
        <v>2</v>
      </c>
      <c r="B68" s="272">
        <v>3</v>
      </c>
      <c r="C68" s="273">
        <v>1</v>
      </c>
      <c r="D68" s="273">
        <v>1</v>
      </c>
      <c r="E68" s="273">
        <v>1</v>
      </c>
      <c r="F68" s="275">
        <v>1</v>
      </c>
      <c r="G68" s="274" t="s">
        <v>225</v>
      </c>
      <c r="H68" s="260">
        <v>37</v>
      </c>
      <c r="I68" s="283"/>
      <c r="J68" s="283"/>
      <c r="K68" s="283"/>
      <c r="L68" s="283"/>
      <c r="Q68" s="280"/>
      <c r="R68" s="210"/>
    </row>
    <row r="69" spans="1:18" ht="19.5" customHeight="1">
      <c r="A69" s="279">
        <v>2</v>
      </c>
      <c r="B69" s="267">
        <v>3</v>
      </c>
      <c r="C69" s="265">
        <v>1</v>
      </c>
      <c r="D69" s="265">
        <v>1</v>
      </c>
      <c r="E69" s="265">
        <v>1</v>
      </c>
      <c r="F69" s="268">
        <v>2</v>
      </c>
      <c r="G69" s="266" t="s">
        <v>226</v>
      </c>
      <c r="H69" s="260">
        <v>38</v>
      </c>
      <c r="I69" s="281"/>
      <c r="J69" s="281"/>
      <c r="K69" s="281"/>
      <c r="L69" s="281"/>
      <c r="Q69" s="280"/>
      <c r="R69" s="210"/>
    </row>
    <row r="70" spans="1:18" ht="16.5" customHeight="1">
      <c r="A70" s="272">
        <v>2</v>
      </c>
      <c r="B70" s="273">
        <v>3</v>
      </c>
      <c r="C70" s="273">
        <v>1</v>
      </c>
      <c r="D70" s="273">
        <v>1</v>
      </c>
      <c r="E70" s="273">
        <v>1</v>
      </c>
      <c r="F70" s="275">
        <v>3</v>
      </c>
      <c r="G70" s="274" t="s">
        <v>227</v>
      </c>
      <c r="H70" s="260">
        <v>39</v>
      </c>
      <c r="I70" s="283"/>
      <c r="J70" s="283"/>
      <c r="K70" s="283"/>
      <c r="L70" s="283"/>
      <c r="Q70" s="280"/>
      <c r="R70" s="210"/>
    </row>
    <row r="71" spans="1:18" ht="29.25" customHeight="1">
      <c r="A71" s="267">
        <v>2</v>
      </c>
      <c r="B71" s="265">
        <v>3</v>
      </c>
      <c r="C71" s="265">
        <v>1</v>
      </c>
      <c r="D71" s="265">
        <v>2</v>
      </c>
      <c r="E71" s="265"/>
      <c r="F71" s="268"/>
      <c r="G71" s="288" t="s">
        <v>228</v>
      </c>
      <c r="H71" s="260">
        <v>40</v>
      </c>
      <c r="I71" s="312">
        <f>I72</f>
        <v>0</v>
      </c>
      <c r="J71" s="315">
        <f>J72</f>
        <v>0</v>
      </c>
      <c r="K71" s="316">
        <f>K72</f>
        <v>0</v>
      </c>
      <c r="L71" s="316">
        <f>L72</f>
        <v>0</v>
      </c>
      <c r="Q71" s="280"/>
      <c r="R71" s="210"/>
    </row>
    <row r="72" spans="1:18" ht="27" customHeight="1">
      <c r="A72" s="291">
        <v>2</v>
      </c>
      <c r="B72" s="292">
        <v>3</v>
      </c>
      <c r="C72" s="292">
        <v>1</v>
      </c>
      <c r="D72" s="292">
        <v>2</v>
      </c>
      <c r="E72" s="292">
        <v>1</v>
      </c>
      <c r="F72" s="294"/>
      <c r="G72" s="288" t="s">
        <v>228</v>
      </c>
      <c r="H72" s="260">
        <v>41</v>
      </c>
      <c r="I72" s="289">
        <f>SUM(I73:I75)</f>
        <v>0</v>
      </c>
      <c r="J72" s="317">
        <f>SUM(J73:J75)</f>
        <v>0</v>
      </c>
      <c r="K72" s="318">
        <f>SUM(K73:K75)</f>
        <v>0</v>
      </c>
      <c r="L72" s="278">
        <f>SUM(L73:L75)</f>
        <v>0</v>
      </c>
      <c r="Q72" s="280"/>
      <c r="R72" s="210"/>
    </row>
    <row r="73" spans="1:18" s="314" customFormat="1" ht="27" customHeight="1">
      <c r="A73" s="272">
        <v>2</v>
      </c>
      <c r="B73" s="273">
        <v>3</v>
      </c>
      <c r="C73" s="273">
        <v>1</v>
      </c>
      <c r="D73" s="273">
        <v>2</v>
      </c>
      <c r="E73" s="273">
        <v>1</v>
      </c>
      <c r="F73" s="275">
        <v>1</v>
      </c>
      <c r="G73" s="279" t="s">
        <v>225</v>
      </c>
      <c r="H73" s="260">
        <v>42</v>
      </c>
      <c r="I73" s="283"/>
      <c r="J73" s="283"/>
      <c r="K73" s="283"/>
      <c r="L73" s="283"/>
      <c r="Q73" s="280"/>
      <c r="R73" s="210"/>
    </row>
    <row r="74" spans="1:18" ht="16.5" customHeight="1">
      <c r="A74" s="272">
        <v>2</v>
      </c>
      <c r="B74" s="273">
        <v>3</v>
      </c>
      <c r="C74" s="273">
        <v>1</v>
      </c>
      <c r="D74" s="273">
        <v>2</v>
      </c>
      <c r="E74" s="273">
        <v>1</v>
      </c>
      <c r="F74" s="275">
        <v>2</v>
      </c>
      <c r="G74" s="279" t="s">
        <v>226</v>
      </c>
      <c r="H74" s="260">
        <v>43</v>
      </c>
      <c r="I74" s="283"/>
      <c r="J74" s="283"/>
      <c r="K74" s="283"/>
      <c r="L74" s="283"/>
      <c r="Q74" s="280"/>
      <c r="R74" s="210"/>
    </row>
    <row r="75" spans="1:18" ht="15" customHeight="1">
      <c r="A75" s="272">
        <v>2</v>
      </c>
      <c r="B75" s="273">
        <v>3</v>
      </c>
      <c r="C75" s="273">
        <v>1</v>
      </c>
      <c r="D75" s="273">
        <v>2</v>
      </c>
      <c r="E75" s="273">
        <v>1</v>
      </c>
      <c r="F75" s="275">
        <v>3</v>
      </c>
      <c r="G75" s="305" t="s">
        <v>227</v>
      </c>
      <c r="H75" s="260">
        <v>44</v>
      </c>
      <c r="I75" s="283"/>
      <c r="J75" s="283"/>
      <c r="K75" s="283"/>
      <c r="L75" s="283"/>
      <c r="Q75" s="280"/>
      <c r="R75" s="210"/>
    </row>
    <row r="76" spans="1:18" ht="27.75" customHeight="1">
      <c r="A76" s="272">
        <v>2</v>
      </c>
      <c r="B76" s="273">
        <v>3</v>
      </c>
      <c r="C76" s="273">
        <v>1</v>
      </c>
      <c r="D76" s="273">
        <v>3</v>
      </c>
      <c r="E76" s="273"/>
      <c r="F76" s="275"/>
      <c r="G76" s="305" t="s">
        <v>229</v>
      </c>
      <c r="H76" s="260">
        <v>45</v>
      </c>
      <c r="I76" s="277">
        <f>I77</f>
        <v>0</v>
      </c>
      <c r="J76" s="313">
        <f>J77</f>
        <v>0</v>
      </c>
      <c r="K76" s="278">
        <f>K77</f>
        <v>0</v>
      </c>
      <c r="L76" s="278">
        <f>L77</f>
        <v>0</v>
      </c>
      <c r="Q76" s="280"/>
      <c r="R76" s="210"/>
    </row>
    <row r="77" spans="1:18" ht="26.25" customHeight="1">
      <c r="A77" s="272">
        <v>2</v>
      </c>
      <c r="B77" s="273">
        <v>3</v>
      </c>
      <c r="C77" s="273">
        <v>1</v>
      </c>
      <c r="D77" s="273">
        <v>3</v>
      </c>
      <c r="E77" s="273">
        <v>1</v>
      </c>
      <c r="F77" s="275"/>
      <c r="G77" s="305" t="s">
        <v>230</v>
      </c>
      <c r="H77" s="260">
        <v>46</v>
      </c>
      <c r="I77" s="277">
        <f>SUM(I78:I80)</f>
        <v>0</v>
      </c>
      <c r="J77" s="313">
        <f>SUM(J78:J80)</f>
        <v>0</v>
      </c>
      <c r="K77" s="278">
        <f>SUM(K78:K80)</f>
        <v>0</v>
      </c>
      <c r="L77" s="278">
        <f>SUM(L78:L80)</f>
        <v>0</v>
      </c>
      <c r="Q77" s="280"/>
      <c r="R77" s="210"/>
    </row>
    <row r="78" spans="1:18" ht="15" customHeight="1">
      <c r="A78" s="267">
        <v>2</v>
      </c>
      <c r="B78" s="265">
        <v>3</v>
      </c>
      <c r="C78" s="265">
        <v>1</v>
      </c>
      <c r="D78" s="265">
        <v>3</v>
      </c>
      <c r="E78" s="265">
        <v>1</v>
      </c>
      <c r="F78" s="268">
        <v>1</v>
      </c>
      <c r="G78" s="319" t="s">
        <v>231</v>
      </c>
      <c r="H78" s="260">
        <v>47</v>
      </c>
      <c r="I78" s="281"/>
      <c r="J78" s="281"/>
      <c r="K78" s="281"/>
      <c r="L78" s="281"/>
      <c r="Q78" s="280"/>
      <c r="R78" s="210"/>
    </row>
    <row r="79" spans="1:18" ht="16.5" customHeight="1">
      <c r="A79" s="272">
        <v>2</v>
      </c>
      <c r="B79" s="273">
        <v>3</v>
      </c>
      <c r="C79" s="273">
        <v>1</v>
      </c>
      <c r="D79" s="273">
        <v>3</v>
      </c>
      <c r="E79" s="273">
        <v>1</v>
      </c>
      <c r="F79" s="275">
        <v>2</v>
      </c>
      <c r="G79" s="305" t="s">
        <v>232</v>
      </c>
      <c r="H79" s="260">
        <v>48</v>
      </c>
      <c r="I79" s="283"/>
      <c r="J79" s="283"/>
      <c r="K79" s="283"/>
      <c r="L79" s="283"/>
      <c r="Q79" s="280"/>
      <c r="R79" s="210"/>
    </row>
    <row r="80" spans="1:18" ht="17.25" customHeight="1">
      <c r="A80" s="267">
        <v>2</v>
      </c>
      <c r="B80" s="265">
        <v>3</v>
      </c>
      <c r="C80" s="265">
        <v>1</v>
      </c>
      <c r="D80" s="265">
        <v>3</v>
      </c>
      <c r="E80" s="265">
        <v>1</v>
      </c>
      <c r="F80" s="268">
        <v>3</v>
      </c>
      <c r="G80" s="319" t="s">
        <v>233</v>
      </c>
      <c r="H80" s="260">
        <v>49</v>
      </c>
      <c r="I80" s="281"/>
      <c r="J80" s="281"/>
      <c r="K80" s="281"/>
      <c r="L80" s="281"/>
      <c r="Q80" s="280"/>
      <c r="R80" s="210"/>
    </row>
    <row r="81" spans="1:12" ht="12.75" customHeight="1">
      <c r="A81" s="267">
        <v>2</v>
      </c>
      <c r="B81" s="265">
        <v>3</v>
      </c>
      <c r="C81" s="265">
        <v>2</v>
      </c>
      <c r="D81" s="265"/>
      <c r="E81" s="265"/>
      <c r="F81" s="268"/>
      <c r="G81" s="319" t="s">
        <v>234</v>
      </c>
      <c r="H81" s="260">
        <v>50</v>
      </c>
      <c r="I81" s="277">
        <f>I82</f>
        <v>0</v>
      </c>
      <c r="J81" s="277">
        <f t="shared" ref="J81:L82" si="5">J82</f>
        <v>0</v>
      </c>
      <c r="K81" s="277">
        <f t="shared" si="5"/>
        <v>0</v>
      </c>
      <c r="L81" s="277">
        <f t="shared" si="5"/>
        <v>0</v>
      </c>
    </row>
    <row r="82" spans="1:12" ht="12" customHeight="1">
      <c r="A82" s="267">
        <v>2</v>
      </c>
      <c r="B82" s="265">
        <v>3</v>
      </c>
      <c r="C82" s="265">
        <v>2</v>
      </c>
      <c r="D82" s="265">
        <v>1</v>
      </c>
      <c r="E82" s="265"/>
      <c r="F82" s="268"/>
      <c r="G82" s="319" t="s">
        <v>234</v>
      </c>
      <c r="H82" s="260">
        <v>51</v>
      </c>
      <c r="I82" s="277">
        <f>I83</f>
        <v>0</v>
      </c>
      <c r="J82" s="277">
        <f t="shared" si="5"/>
        <v>0</v>
      </c>
      <c r="K82" s="277">
        <f t="shared" si="5"/>
        <v>0</v>
      </c>
      <c r="L82" s="277">
        <f t="shared" si="5"/>
        <v>0</v>
      </c>
    </row>
    <row r="83" spans="1:12" ht="15.75" customHeight="1">
      <c r="A83" s="267">
        <v>2</v>
      </c>
      <c r="B83" s="265">
        <v>3</v>
      </c>
      <c r="C83" s="265">
        <v>2</v>
      </c>
      <c r="D83" s="265">
        <v>1</v>
      </c>
      <c r="E83" s="265">
        <v>1</v>
      </c>
      <c r="F83" s="268"/>
      <c r="G83" s="319" t="s">
        <v>234</v>
      </c>
      <c r="H83" s="260">
        <v>52</v>
      </c>
      <c r="I83" s="277">
        <f>SUM(I84)</f>
        <v>0</v>
      </c>
      <c r="J83" s="277">
        <f t="shared" ref="J83:L83" si="6">SUM(J84)</f>
        <v>0</v>
      </c>
      <c r="K83" s="277">
        <f t="shared" si="6"/>
        <v>0</v>
      </c>
      <c r="L83" s="277">
        <f t="shared" si="6"/>
        <v>0</v>
      </c>
    </row>
    <row r="84" spans="1:12" ht="13.5" customHeight="1">
      <c r="A84" s="267">
        <v>2</v>
      </c>
      <c r="B84" s="265">
        <v>3</v>
      </c>
      <c r="C84" s="265">
        <v>2</v>
      </c>
      <c r="D84" s="265">
        <v>1</v>
      </c>
      <c r="E84" s="265">
        <v>1</v>
      </c>
      <c r="F84" s="268">
        <v>1</v>
      </c>
      <c r="G84" s="319" t="s">
        <v>234</v>
      </c>
      <c r="H84" s="260">
        <v>53</v>
      </c>
      <c r="I84" s="283"/>
      <c r="J84" s="283"/>
      <c r="K84" s="283"/>
      <c r="L84" s="283"/>
    </row>
    <row r="85" spans="1:12" ht="16.5" customHeight="1">
      <c r="A85" s="256">
        <v>2</v>
      </c>
      <c r="B85" s="257">
        <v>4</v>
      </c>
      <c r="C85" s="257"/>
      <c r="D85" s="257"/>
      <c r="E85" s="257"/>
      <c r="F85" s="259"/>
      <c r="G85" s="320" t="s">
        <v>235</v>
      </c>
      <c r="H85" s="260">
        <v>54</v>
      </c>
      <c r="I85" s="277">
        <f>I86</f>
        <v>0</v>
      </c>
      <c r="J85" s="313">
        <f t="shared" ref="J85:L87" si="7">J86</f>
        <v>0</v>
      </c>
      <c r="K85" s="278">
        <f t="shared" si="7"/>
        <v>0</v>
      </c>
      <c r="L85" s="278">
        <f t="shared" si="7"/>
        <v>0</v>
      </c>
    </row>
    <row r="86" spans="1:12" ht="15.75" customHeight="1">
      <c r="A86" s="272">
        <v>2</v>
      </c>
      <c r="B86" s="273">
        <v>4</v>
      </c>
      <c r="C86" s="273">
        <v>1</v>
      </c>
      <c r="D86" s="273"/>
      <c r="E86" s="273"/>
      <c r="F86" s="275"/>
      <c r="G86" s="305" t="s">
        <v>236</v>
      </c>
      <c r="H86" s="260">
        <v>55</v>
      </c>
      <c r="I86" s="277">
        <f>I87</f>
        <v>0</v>
      </c>
      <c r="J86" s="313">
        <f t="shared" si="7"/>
        <v>0</v>
      </c>
      <c r="K86" s="278">
        <f t="shared" si="7"/>
        <v>0</v>
      </c>
      <c r="L86" s="278">
        <f t="shared" si="7"/>
        <v>0</v>
      </c>
    </row>
    <row r="87" spans="1:12" ht="17.25" customHeight="1">
      <c r="A87" s="272">
        <v>2</v>
      </c>
      <c r="B87" s="273">
        <v>4</v>
      </c>
      <c r="C87" s="273">
        <v>1</v>
      </c>
      <c r="D87" s="273">
        <v>1</v>
      </c>
      <c r="E87" s="273"/>
      <c r="F87" s="275"/>
      <c r="G87" s="279" t="s">
        <v>236</v>
      </c>
      <c r="H87" s="260">
        <v>56</v>
      </c>
      <c r="I87" s="277">
        <f>I88</f>
        <v>0</v>
      </c>
      <c r="J87" s="313">
        <f t="shared" si="7"/>
        <v>0</v>
      </c>
      <c r="K87" s="278">
        <f t="shared" si="7"/>
        <v>0</v>
      </c>
      <c r="L87" s="278">
        <f t="shared" si="7"/>
        <v>0</v>
      </c>
    </row>
    <row r="88" spans="1:12" ht="18" customHeight="1">
      <c r="A88" s="272">
        <v>2</v>
      </c>
      <c r="B88" s="273">
        <v>4</v>
      </c>
      <c r="C88" s="273">
        <v>1</v>
      </c>
      <c r="D88" s="273">
        <v>1</v>
      </c>
      <c r="E88" s="273">
        <v>1</v>
      </c>
      <c r="F88" s="275"/>
      <c r="G88" s="279" t="s">
        <v>236</v>
      </c>
      <c r="H88" s="260">
        <v>57</v>
      </c>
      <c r="I88" s="277">
        <f>SUM(I89:I91)</f>
        <v>0</v>
      </c>
      <c r="J88" s="313">
        <f>SUM(J89:J91)</f>
        <v>0</v>
      </c>
      <c r="K88" s="278">
        <f>SUM(K89:K91)</f>
        <v>0</v>
      </c>
      <c r="L88" s="278">
        <f>SUM(L89:L91)</f>
        <v>0</v>
      </c>
    </row>
    <row r="89" spans="1:12" ht="14.25" customHeight="1">
      <c r="A89" s="272">
        <v>2</v>
      </c>
      <c r="B89" s="273">
        <v>4</v>
      </c>
      <c r="C89" s="273">
        <v>1</v>
      </c>
      <c r="D89" s="273">
        <v>1</v>
      </c>
      <c r="E89" s="273">
        <v>1</v>
      </c>
      <c r="F89" s="275">
        <v>1</v>
      </c>
      <c r="G89" s="279" t="s">
        <v>237</v>
      </c>
      <c r="H89" s="260">
        <v>58</v>
      </c>
      <c r="I89" s="283"/>
      <c r="J89" s="283"/>
      <c r="K89" s="283"/>
      <c r="L89" s="283"/>
    </row>
    <row r="90" spans="1:12" ht="13.5" customHeight="1">
      <c r="A90" s="272">
        <v>2</v>
      </c>
      <c r="B90" s="272">
        <v>4</v>
      </c>
      <c r="C90" s="272">
        <v>1</v>
      </c>
      <c r="D90" s="273">
        <v>1</v>
      </c>
      <c r="E90" s="273">
        <v>1</v>
      </c>
      <c r="F90" s="321">
        <v>2</v>
      </c>
      <c r="G90" s="274" t="s">
        <v>238</v>
      </c>
      <c r="H90" s="260">
        <v>59</v>
      </c>
      <c r="I90" s="283"/>
      <c r="J90" s="283"/>
      <c r="K90" s="283"/>
      <c r="L90" s="283"/>
    </row>
    <row r="91" spans="1:12">
      <c r="A91" s="272">
        <v>2</v>
      </c>
      <c r="B91" s="273">
        <v>4</v>
      </c>
      <c r="C91" s="272">
        <v>1</v>
      </c>
      <c r="D91" s="273">
        <v>1</v>
      </c>
      <c r="E91" s="273">
        <v>1</v>
      </c>
      <c r="F91" s="321">
        <v>3</v>
      </c>
      <c r="G91" s="274" t="s">
        <v>239</v>
      </c>
      <c r="H91" s="260">
        <v>60</v>
      </c>
      <c r="I91" s="283"/>
      <c r="J91" s="283"/>
      <c r="K91" s="283"/>
      <c r="L91" s="283"/>
    </row>
    <row r="92" spans="1:12">
      <c r="A92" s="256">
        <v>2</v>
      </c>
      <c r="B92" s="257">
        <v>5</v>
      </c>
      <c r="C92" s="256"/>
      <c r="D92" s="257"/>
      <c r="E92" s="257"/>
      <c r="F92" s="322"/>
      <c r="G92" s="258" t="s">
        <v>240</v>
      </c>
      <c r="H92" s="260">
        <v>61</v>
      </c>
      <c r="I92" s="277">
        <f>SUM(I93+I98+I103)</f>
        <v>0</v>
      </c>
      <c r="J92" s="313">
        <f>SUM(J93+J98+J103)</f>
        <v>0</v>
      </c>
      <c r="K92" s="278">
        <f>SUM(K93+K98+K103)</f>
        <v>0</v>
      </c>
      <c r="L92" s="278">
        <f>SUM(L93+L98+L103)</f>
        <v>0</v>
      </c>
    </row>
    <row r="93" spans="1:12">
      <c r="A93" s="267">
        <v>2</v>
      </c>
      <c r="B93" s="265">
        <v>5</v>
      </c>
      <c r="C93" s="267">
        <v>1</v>
      </c>
      <c r="D93" s="265"/>
      <c r="E93" s="265"/>
      <c r="F93" s="323"/>
      <c r="G93" s="288" t="s">
        <v>241</v>
      </c>
      <c r="H93" s="260">
        <v>62</v>
      </c>
      <c r="I93" s="312">
        <f>I94</f>
        <v>0</v>
      </c>
      <c r="J93" s="315">
        <f t="shared" ref="J93:L94" si="8">J94</f>
        <v>0</v>
      </c>
      <c r="K93" s="316">
        <f t="shared" si="8"/>
        <v>0</v>
      </c>
      <c r="L93" s="316">
        <f t="shared" si="8"/>
        <v>0</v>
      </c>
    </row>
    <row r="94" spans="1:12">
      <c r="A94" s="272">
        <v>2</v>
      </c>
      <c r="B94" s="273">
        <v>5</v>
      </c>
      <c r="C94" s="272">
        <v>1</v>
      </c>
      <c r="D94" s="273">
        <v>1</v>
      </c>
      <c r="E94" s="273"/>
      <c r="F94" s="321"/>
      <c r="G94" s="274" t="s">
        <v>241</v>
      </c>
      <c r="H94" s="260">
        <v>63</v>
      </c>
      <c r="I94" s="277">
        <f>I95</f>
        <v>0</v>
      </c>
      <c r="J94" s="313">
        <f t="shared" si="8"/>
        <v>0</v>
      </c>
      <c r="K94" s="278">
        <f t="shared" si="8"/>
        <v>0</v>
      </c>
      <c r="L94" s="278">
        <f t="shared" si="8"/>
        <v>0</v>
      </c>
    </row>
    <row r="95" spans="1:12">
      <c r="A95" s="272">
        <v>2</v>
      </c>
      <c r="B95" s="273">
        <v>5</v>
      </c>
      <c r="C95" s="272">
        <v>1</v>
      </c>
      <c r="D95" s="273">
        <v>1</v>
      </c>
      <c r="E95" s="273">
        <v>1</v>
      </c>
      <c r="F95" s="321"/>
      <c r="G95" s="274" t="s">
        <v>241</v>
      </c>
      <c r="H95" s="260">
        <v>64</v>
      </c>
      <c r="I95" s="277">
        <f>SUM(I96:I97)</f>
        <v>0</v>
      </c>
      <c r="J95" s="313">
        <f>SUM(J96:J97)</f>
        <v>0</v>
      </c>
      <c r="K95" s="278">
        <f>SUM(K96:K97)</f>
        <v>0</v>
      </c>
      <c r="L95" s="278">
        <f>SUM(L96:L97)</f>
        <v>0</v>
      </c>
    </row>
    <row r="96" spans="1:12" ht="26.4">
      <c r="A96" s="272">
        <v>2</v>
      </c>
      <c r="B96" s="273">
        <v>5</v>
      </c>
      <c r="C96" s="272">
        <v>1</v>
      </c>
      <c r="D96" s="273">
        <v>1</v>
      </c>
      <c r="E96" s="273">
        <v>1</v>
      </c>
      <c r="F96" s="321">
        <v>1</v>
      </c>
      <c r="G96" s="276" t="s">
        <v>242</v>
      </c>
      <c r="H96" s="260">
        <v>65</v>
      </c>
      <c r="I96" s="283"/>
      <c r="J96" s="283"/>
      <c r="K96" s="283"/>
      <c r="L96" s="283"/>
    </row>
    <row r="97" spans="1:12" ht="15.75" customHeight="1">
      <c r="A97" s="272">
        <v>2</v>
      </c>
      <c r="B97" s="273">
        <v>5</v>
      </c>
      <c r="C97" s="272">
        <v>1</v>
      </c>
      <c r="D97" s="273">
        <v>1</v>
      </c>
      <c r="E97" s="273">
        <v>1</v>
      </c>
      <c r="F97" s="321">
        <v>2</v>
      </c>
      <c r="G97" s="276" t="s">
        <v>243</v>
      </c>
      <c r="H97" s="260">
        <v>66</v>
      </c>
      <c r="I97" s="283"/>
      <c r="J97" s="283"/>
      <c r="K97" s="283"/>
      <c r="L97" s="283"/>
    </row>
    <row r="98" spans="1:12" ht="12" customHeight="1">
      <c r="A98" s="272">
        <v>2</v>
      </c>
      <c r="B98" s="273">
        <v>5</v>
      </c>
      <c r="C98" s="272">
        <v>2</v>
      </c>
      <c r="D98" s="273"/>
      <c r="E98" s="273"/>
      <c r="F98" s="321"/>
      <c r="G98" s="276" t="s">
        <v>244</v>
      </c>
      <c r="H98" s="260">
        <v>67</v>
      </c>
      <c r="I98" s="277">
        <f>I99</f>
        <v>0</v>
      </c>
      <c r="J98" s="313">
        <f t="shared" ref="J98:L99" si="9">J99</f>
        <v>0</v>
      </c>
      <c r="K98" s="278">
        <f t="shared" si="9"/>
        <v>0</v>
      </c>
      <c r="L98" s="277">
        <f t="shared" si="9"/>
        <v>0</v>
      </c>
    </row>
    <row r="99" spans="1:12" ht="15.75" customHeight="1">
      <c r="A99" s="279">
        <v>2</v>
      </c>
      <c r="B99" s="272">
        <v>5</v>
      </c>
      <c r="C99" s="273">
        <v>2</v>
      </c>
      <c r="D99" s="274">
        <v>1</v>
      </c>
      <c r="E99" s="272"/>
      <c r="F99" s="321"/>
      <c r="G99" s="274" t="s">
        <v>244</v>
      </c>
      <c r="H99" s="260">
        <v>68</v>
      </c>
      <c r="I99" s="277">
        <f>I100</f>
        <v>0</v>
      </c>
      <c r="J99" s="313">
        <f t="shared" si="9"/>
        <v>0</v>
      </c>
      <c r="K99" s="278">
        <f t="shared" si="9"/>
        <v>0</v>
      </c>
      <c r="L99" s="277">
        <f t="shared" si="9"/>
        <v>0</v>
      </c>
    </row>
    <row r="100" spans="1:12" ht="15" customHeight="1">
      <c r="A100" s="279">
        <v>2</v>
      </c>
      <c r="B100" s="272">
        <v>5</v>
      </c>
      <c r="C100" s="273">
        <v>2</v>
      </c>
      <c r="D100" s="274">
        <v>1</v>
      </c>
      <c r="E100" s="272">
        <v>1</v>
      </c>
      <c r="F100" s="321"/>
      <c r="G100" s="274" t="s">
        <v>244</v>
      </c>
      <c r="H100" s="260">
        <v>69</v>
      </c>
      <c r="I100" s="277">
        <f>SUM(I101:I102)</f>
        <v>0</v>
      </c>
      <c r="J100" s="313">
        <f>SUM(J101:J102)</f>
        <v>0</v>
      </c>
      <c r="K100" s="278">
        <f>SUM(K101:K102)</f>
        <v>0</v>
      </c>
      <c r="L100" s="277">
        <f>SUM(L101:L102)</f>
        <v>0</v>
      </c>
    </row>
    <row r="101" spans="1:12" ht="26.4">
      <c r="A101" s="279">
        <v>2</v>
      </c>
      <c r="B101" s="272">
        <v>5</v>
      </c>
      <c r="C101" s="273">
        <v>2</v>
      </c>
      <c r="D101" s="274">
        <v>1</v>
      </c>
      <c r="E101" s="272">
        <v>1</v>
      </c>
      <c r="F101" s="321">
        <v>1</v>
      </c>
      <c r="G101" s="276" t="s">
        <v>245</v>
      </c>
      <c r="H101" s="260">
        <v>70</v>
      </c>
      <c r="I101" s="283"/>
      <c r="J101" s="283"/>
      <c r="K101" s="283"/>
      <c r="L101" s="283"/>
    </row>
    <row r="102" spans="1:12" ht="25.5" customHeight="1">
      <c r="A102" s="279">
        <v>2</v>
      </c>
      <c r="B102" s="272">
        <v>5</v>
      </c>
      <c r="C102" s="273">
        <v>2</v>
      </c>
      <c r="D102" s="274">
        <v>1</v>
      </c>
      <c r="E102" s="272">
        <v>1</v>
      </c>
      <c r="F102" s="321">
        <v>2</v>
      </c>
      <c r="G102" s="276" t="s">
        <v>246</v>
      </c>
      <c r="H102" s="260">
        <v>71</v>
      </c>
      <c r="I102" s="283"/>
      <c r="J102" s="283"/>
      <c r="K102" s="283"/>
      <c r="L102" s="283"/>
    </row>
    <row r="103" spans="1:12" ht="28.5" customHeight="1">
      <c r="A103" s="279">
        <v>2</v>
      </c>
      <c r="B103" s="272">
        <v>5</v>
      </c>
      <c r="C103" s="273">
        <v>3</v>
      </c>
      <c r="D103" s="274"/>
      <c r="E103" s="272"/>
      <c r="F103" s="321"/>
      <c r="G103" s="276" t="s">
        <v>247</v>
      </c>
      <c r="H103" s="260">
        <v>72</v>
      </c>
      <c r="I103" s="277">
        <f>I104</f>
        <v>0</v>
      </c>
      <c r="J103" s="313">
        <f t="shared" ref="J103:L104" si="10">J104</f>
        <v>0</v>
      </c>
      <c r="K103" s="278">
        <f t="shared" si="10"/>
        <v>0</v>
      </c>
      <c r="L103" s="277">
        <f t="shared" si="10"/>
        <v>0</v>
      </c>
    </row>
    <row r="104" spans="1:12" ht="27" customHeight="1">
      <c r="A104" s="279">
        <v>2</v>
      </c>
      <c r="B104" s="272">
        <v>5</v>
      </c>
      <c r="C104" s="273">
        <v>3</v>
      </c>
      <c r="D104" s="274">
        <v>1</v>
      </c>
      <c r="E104" s="272"/>
      <c r="F104" s="321"/>
      <c r="G104" s="276" t="s">
        <v>248</v>
      </c>
      <c r="H104" s="260">
        <v>73</v>
      </c>
      <c r="I104" s="277">
        <f>I105</f>
        <v>0</v>
      </c>
      <c r="J104" s="313">
        <f t="shared" si="10"/>
        <v>0</v>
      </c>
      <c r="K104" s="278">
        <f t="shared" si="10"/>
        <v>0</v>
      </c>
      <c r="L104" s="277">
        <f t="shared" si="10"/>
        <v>0</v>
      </c>
    </row>
    <row r="105" spans="1:12" ht="30" customHeight="1">
      <c r="A105" s="290">
        <v>2</v>
      </c>
      <c r="B105" s="291">
        <v>5</v>
      </c>
      <c r="C105" s="292">
        <v>3</v>
      </c>
      <c r="D105" s="293">
        <v>1</v>
      </c>
      <c r="E105" s="291">
        <v>1</v>
      </c>
      <c r="F105" s="324"/>
      <c r="G105" s="325" t="s">
        <v>248</v>
      </c>
      <c r="H105" s="260">
        <v>74</v>
      </c>
      <c r="I105" s="289">
        <f>SUM(I106:I107)</f>
        <v>0</v>
      </c>
      <c r="J105" s="317">
        <f>SUM(J106:J107)</f>
        <v>0</v>
      </c>
      <c r="K105" s="318">
        <f>SUM(K106:K107)</f>
        <v>0</v>
      </c>
      <c r="L105" s="289">
        <f>SUM(L106:L107)</f>
        <v>0</v>
      </c>
    </row>
    <row r="106" spans="1:12" ht="26.25" customHeight="1">
      <c r="A106" s="279">
        <v>2</v>
      </c>
      <c r="B106" s="272">
        <v>5</v>
      </c>
      <c r="C106" s="273">
        <v>3</v>
      </c>
      <c r="D106" s="274">
        <v>1</v>
      </c>
      <c r="E106" s="272">
        <v>1</v>
      </c>
      <c r="F106" s="321">
        <v>1</v>
      </c>
      <c r="G106" s="276" t="s">
        <v>248</v>
      </c>
      <c r="H106" s="260">
        <v>75</v>
      </c>
      <c r="I106" s="283"/>
      <c r="J106" s="283"/>
      <c r="K106" s="283"/>
      <c r="L106" s="283"/>
    </row>
    <row r="107" spans="1:12" ht="26.25" customHeight="1">
      <c r="A107" s="290">
        <v>2</v>
      </c>
      <c r="B107" s="291">
        <v>5</v>
      </c>
      <c r="C107" s="292">
        <v>3</v>
      </c>
      <c r="D107" s="293">
        <v>1</v>
      </c>
      <c r="E107" s="291">
        <v>1</v>
      </c>
      <c r="F107" s="324">
        <v>2</v>
      </c>
      <c r="G107" s="325" t="s">
        <v>249</v>
      </c>
      <c r="H107" s="260">
        <v>76</v>
      </c>
      <c r="I107" s="283"/>
      <c r="J107" s="283"/>
      <c r="K107" s="283"/>
      <c r="L107" s="283"/>
    </row>
    <row r="108" spans="1:12" ht="27.75" customHeight="1">
      <c r="A108" s="326">
        <v>2</v>
      </c>
      <c r="B108" s="327">
        <v>5</v>
      </c>
      <c r="C108" s="328">
        <v>3</v>
      </c>
      <c r="D108" s="325">
        <v>2</v>
      </c>
      <c r="E108" s="327"/>
      <c r="F108" s="329"/>
      <c r="G108" s="325" t="s">
        <v>250</v>
      </c>
      <c r="H108" s="260">
        <v>77</v>
      </c>
      <c r="I108" s="289">
        <f>I109</f>
        <v>0</v>
      </c>
      <c r="J108" s="289">
        <f t="shared" ref="J108:L108" si="11">J109</f>
        <v>0</v>
      </c>
      <c r="K108" s="289">
        <f t="shared" si="11"/>
        <v>0</v>
      </c>
      <c r="L108" s="289">
        <f t="shared" si="11"/>
        <v>0</v>
      </c>
    </row>
    <row r="109" spans="1:12" ht="25.5" customHeight="1">
      <c r="A109" s="326">
        <v>2</v>
      </c>
      <c r="B109" s="327">
        <v>5</v>
      </c>
      <c r="C109" s="328">
        <v>3</v>
      </c>
      <c r="D109" s="325">
        <v>2</v>
      </c>
      <c r="E109" s="327">
        <v>1</v>
      </c>
      <c r="F109" s="329"/>
      <c r="G109" s="325" t="s">
        <v>250</v>
      </c>
      <c r="H109" s="260">
        <v>78</v>
      </c>
      <c r="I109" s="289">
        <f>SUM(I110:I111)</f>
        <v>0</v>
      </c>
      <c r="J109" s="289">
        <f t="shared" ref="J109:L109" si="12">SUM(J110:J111)</f>
        <v>0</v>
      </c>
      <c r="K109" s="289">
        <f t="shared" si="12"/>
        <v>0</v>
      </c>
      <c r="L109" s="289">
        <f t="shared" si="12"/>
        <v>0</v>
      </c>
    </row>
    <row r="110" spans="1:12" ht="30" customHeight="1">
      <c r="A110" s="326">
        <v>2</v>
      </c>
      <c r="B110" s="327">
        <v>5</v>
      </c>
      <c r="C110" s="328">
        <v>3</v>
      </c>
      <c r="D110" s="325">
        <v>2</v>
      </c>
      <c r="E110" s="327">
        <v>1</v>
      </c>
      <c r="F110" s="329">
        <v>1</v>
      </c>
      <c r="G110" s="325" t="s">
        <v>250</v>
      </c>
      <c r="H110" s="260">
        <v>79</v>
      </c>
      <c r="I110" s="283"/>
      <c r="J110" s="283"/>
      <c r="K110" s="283"/>
      <c r="L110" s="283"/>
    </row>
    <row r="111" spans="1:12" ht="18" customHeight="1">
      <c r="A111" s="326">
        <v>2</v>
      </c>
      <c r="B111" s="327">
        <v>5</v>
      </c>
      <c r="C111" s="328">
        <v>3</v>
      </c>
      <c r="D111" s="325">
        <v>2</v>
      </c>
      <c r="E111" s="327">
        <v>1</v>
      </c>
      <c r="F111" s="329">
        <v>2</v>
      </c>
      <c r="G111" s="325" t="s">
        <v>251</v>
      </c>
      <c r="H111" s="260">
        <v>80</v>
      </c>
      <c r="I111" s="283"/>
      <c r="J111" s="283"/>
      <c r="K111" s="283"/>
      <c r="L111" s="283"/>
    </row>
    <row r="112" spans="1:12" ht="16.5" customHeight="1">
      <c r="A112" s="320">
        <v>2</v>
      </c>
      <c r="B112" s="256">
        <v>6</v>
      </c>
      <c r="C112" s="257"/>
      <c r="D112" s="258"/>
      <c r="E112" s="256"/>
      <c r="F112" s="322"/>
      <c r="G112" s="330" t="s">
        <v>252</v>
      </c>
      <c r="H112" s="260">
        <v>81</v>
      </c>
      <c r="I112" s="277">
        <f>SUM(I113+I118+I122+I126+I130+I134)</f>
        <v>0</v>
      </c>
      <c r="J112" s="277">
        <f t="shared" ref="J112:L112" si="13">SUM(J113+J118+J122+J126+J130+J134)</f>
        <v>0</v>
      </c>
      <c r="K112" s="277">
        <f t="shared" si="13"/>
        <v>0</v>
      </c>
      <c r="L112" s="277">
        <f t="shared" si="13"/>
        <v>0</v>
      </c>
    </row>
    <row r="113" spans="1:12" ht="14.25" customHeight="1">
      <c r="A113" s="290">
        <v>2</v>
      </c>
      <c r="B113" s="291">
        <v>6</v>
      </c>
      <c r="C113" s="292">
        <v>1</v>
      </c>
      <c r="D113" s="293"/>
      <c r="E113" s="291"/>
      <c r="F113" s="324"/>
      <c r="G113" s="325" t="s">
        <v>253</v>
      </c>
      <c r="H113" s="260">
        <v>82</v>
      </c>
      <c r="I113" s="289">
        <f>I114</f>
        <v>0</v>
      </c>
      <c r="J113" s="317">
        <f t="shared" ref="J113:L114" si="14">J114</f>
        <v>0</v>
      </c>
      <c r="K113" s="318">
        <f t="shared" si="14"/>
        <v>0</v>
      </c>
      <c r="L113" s="289">
        <f t="shared" si="14"/>
        <v>0</v>
      </c>
    </row>
    <row r="114" spans="1:12" ht="14.25" customHeight="1">
      <c r="A114" s="279">
        <v>2</v>
      </c>
      <c r="B114" s="272">
        <v>6</v>
      </c>
      <c r="C114" s="273">
        <v>1</v>
      </c>
      <c r="D114" s="274">
        <v>1</v>
      </c>
      <c r="E114" s="272"/>
      <c r="F114" s="321"/>
      <c r="G114" s="274" t="s">
        <v>253</v>
      </c>
      <c r="H114" s="260">
        <v>83</v>
      </c>
      <c r="I114" s="277">
        <f>I115</f>
        <v>0</v>
      </c>
      <c r="J114" s="313">
        <f t="shared" si="14"/>
        <v>0</v>
      </c>
      <c r="K114" s="278">
        <f t="shared" si="14"/>
        <v>0</v>
      </c>
      <c r="L114" s="277">
        <f t="shared" si="14"/>
        <v>0</v>
      </c>
    </row>
    <row r="115" spans="1:12">
      <c r="A115" s="279">
        <v>2</v>
      </c>
      <c r="B115" s="272">
        <v>6</v>
      </c>
      <c r="C115" s="273">
        <v>1</v>
      </c>
      <c r="D115" s="274">
        <v>1</v>
      </c>
      <c r="E115" s="272">
        <v>1</v>
      </c>
      <c r="F115" s="321"/>
      <c r="G115" s="274" t="s">
        <v>253</v>
      </c>
      <c r="H115" s="260">
        <v>84</v>
      </c>
      <c r="I115" s="277">
        <f>SUM(I116:I117)</f>
        <v>0</v>
      </c>
      <c r="J115" s="313">
        <f>SUM(J116:J117)</f>
        <v>0</v>
      </c>
      <c r="K115" s="278">
        <f>SUM(K116:K117)</f>
        <v>0</v>
      </c>
      <c r="L115" s="277">
        <f>SUM(L116:L117)</f>
        <v>0</v>
      </c>
    </row>
    <row r="116" spans="1:12" ht="13.5" customHeight="1">
      <c r="A116" s="279">
        <v>2</v>
      </c>
      <c r="B116" s="272">
        <v>6</v>
      </c>
      <c r="C116" s="273">
        <v>1</v>
      </c>
      <c r="D116" s="274">
        <v>1</v>
      </c>
      <c r="E116" s="272">
        <v>1</v>
      </c>
      <c r="F116" s="321">
        <v>1</v>
      </c>
      <c r="G116" s="274" t="s">
        <v>254</v>
      </c>
      <c r="H116" s="260">
        <v>85</v>
      </c>
      <c r="I116" s="283"/>
      <c r="J116" s="283"/>
      <c r="K116" s="283"/>
      <c r="L116" s="283"/>
    </row>
    <row r="117" spans="1:12">
      <c r="A117" s="298">
        <v>2</v>
      </c>
      <c r="B117" s="267">
        <v>6</v>
      </c>
      <c r="C117" s="265">
        <v>1</v>
      </c>
      <c r="D117" s="266">
        <v>1</v>
      </c>
      <c r="E117" s="267">
        <v>1</v>
      </c>
      <c r="F117" s="323">
        <v>2</v>
      </c>
      <c r="G117" s="266" t="s">
        <v>255</v>
      </c>
      <c r="H117" s="260">
        <v>86</v>
      </c>
      <c r="I117" s="281"/>
      <c r="J117" s="281"/>
      <c r="K117" s="281"/>
      <c r="L117" s="281"/>
    </row>
    <row r="118" spans="1:12" ht="26.4">
      <c r="A118" s="279">
        <v>2</v>
      </c>
      <c r="B118" s="272">
        <v>6</v>
      </c>
      <c r="C118" s="273">
        <v>2</v>
      </c>
      <c r="D118" s="274"/>
      <c r="E118" s="272"/>
      <c r="F118" s="321"/>
      <c r="G118" s="276" t="s">
        <v>256</v>
      </c>
      <c r="H118" s="260">
        <v>87</v>
      </c>
      <c r="I118" s="277">
        <f>I119</f>
        <v>0</v>
      </c>
      <c r="J118" s="313">
        <f t="shared" ref="J118:L120" si="15">J119</f>
        <v>0</v>
      </c>
      <c r="K118" s="278">
        <f t="shared" si="15"/>
        <v>0</v>
      </c>
      <c r="L118" s="277">
        <f t="shared" si="15"/>
        <v>0</v>
      </c>
    </row>
    <row r="119" spans="1:12" ht="14.25" customHeight="1">
      <c r="A119" s="279">
        <v>2</v>
      </c>
      <c r="B119" s="272">
        <v>6</v>
      </c>
      <c r="C119" s="273">
        <v>2</v>
      </c>
      <c r="D119" s="274">
        <v>1</v>
      </c>
      <c r="E119" s="272"/>
      <c r="F119" s="321"/>
      <c r="G119" s="276" t="s">
        <v>256</v>
      </c>
      <c r="H119" s="260">
        <v>88</v>
      </c>
      <c r="I119" s="277">
        <f>I120</f>
        <v>0</v>
      </c>
      <c r="J119" s="313">
        <f t="shared" si="15"/>
        <v>0</v>
      </c>
      <c r="K119" s="278">
        <f t="shared" si="15"/>
        <v>0</v>
      </c>
      <c r="L119" s="277">
        <f t="shared" si="15"/>
        <v>0</v>
      </c>
    </row>
    <row r="120" spans="1:12" ht="14.25" customHeight="1">
      <c r="A120" s="279">
        <v>2</v>
      </c>
      <c r="B120" s="272">
        <v>6</v>
      </c>
      <c r="C120" s="273">
        <v>2</v>
      </c>
      <c r="D120" s="274">
        <v>1</v>
      </c>
      <c r="E120" s="272">
        <v>1</v>
      </c>
      <c r="F120" s="321"/>
      <c r="G120" s="276" t="s">
        <v>256</v>
      </c>
      <c r="H120" s="260">
        <v>89</v>
      </c>
      <c r="I120" s="331">
        <f>I121</f>
        <v>0</v>
      </c>
      <c r="J120" s="332">
        <f t="shared" si="15"/>
        <v>0</v>
      </c>
      <c r="K120" s="333">
        <f t="shared" si="15"/>
        <v>0</v>
      </c>
      <c r="L120" s="331">
        <f t="shared" si="15"/>
        <v>0</v>
      </c>
    </row>
    <row r="121" spans="1:12" ht="26.4">
      <c r="A121" s="279">
        <v>2</v>
      </c>
      <c r="B121" s="272">
        <v>6</v>
      </c>
      <c r="C121" s="273">
        <v>2</v>
      </c>
      <c r="D121" s="274">
        <v>1</v>
      </c>
      <c r="E121" s="272">
        <v>1</v>
      </c>
      <c r="F121" s="321">
        <v>1</v>
      </c>
      <c r="G121" s="276" t="s">
        <v>256</v>
      </c>
      <c r="H121" s="260">
        <v>90</v>
      </c>
      <c r="I121" s="283"/>
      <c r="J121" s="283"/>
      <c r="K121" s="283"/>
      <c r="L121" s="283"/>
    </row>
    <row r="122" spans="1:12" ht="26.25" customHeight="1">
      <c r="A122" s="298">
        <v>2</v>
      </c>
      <c r="B122" s="267">
        <v>6</v>
      </c>
      <c r="C122" s="265">
        <v>3</v>
      </c>
      <c r="D122" s="266"/>
      <c r="E122" s="267"/>
      <c r="F122" s="323"/>
      <c r="G122" s="288" t="s">
        <v>257</v>
      </c>
      <c r="H122" s="260">
        <v>91</v>
      </c>
      <c r="I122" s="312">
        <f>I123</f>
        <v>0</v>
      </c>
      <c r="J122" s="315">
        <f t="shared" ref="J122:L124" si="16">J123</f>
        <v>0</v>
      </c>
      <c r="K122" s="316">
        <f t="shared" si="16"/>
        <v>0</v>
      </c>
      <c r="L122" s="312">
        <f t="shared" si="16"/>
        <v>0</v>
      </c>
    </row>
    <row r="123" spans="1:12" ht="26.4">
      <c r="A123" s="279">
        <v>2</v>
      </c>
      <c r="B123" s="272">
        <v>6</v>
      </c>
      <c r="C123" s="273">
        <v>3</v>
      </c>
      <c r="D123" s="274">
        <v>1</v>
      </c>
      <c r="E123" s="272"/>
      <c r="F123" s="321"/>
      <c r="G123" s="274" t="s">
        <v>257</v>
      </c>
      <c r="H123" s="260">
        <v>92</v>
      </c>
      <c r="I123" s="277">
        <f>I124</f>
        <v>0</v>
      </c>
      <c r="J123" s="313">
        <f t="shared" si="16"/>
        <v>0</v>
      </c>
      <c r="K123" s="278">
        <f t="shared" si="16"/>
        <v>0</v>
      </c>
      <c r="L123" s="277">
        <f t="shared" si="16"/>
        <v>0</v>
      </c>
    </row>
    <row r="124" spans="1:12" ht="26.25" customHeight="1">
      <c r="A124" s="279">
        <v>2</v>
      </c>
      <c r="B124" s="272">
        <v>6</v>
      </c>
      <c r="C124" s="273">
        <v>3</v>
      </c>
      <c r="D124" s="274">
        <v>1</v>
      </c>
      <c r="E124" s="272">
        <v>1</v>
      </c>
      <c r="F124" s="321"/>
      <c r="G124" s="274" t="s">
        <v>257</v>
      </c>
      <c r="H124" s="260">
        <v>93</v>
      </c>
      <c r="I124" s="277">
        <f>I125</f>
        <v>0</v>
      </c>
      <c r="J124" s="313">
        <f t="shared" si="16"/>
        <v>0</v>
      </c>
      <c r="K124" s="278">
        <f t="shared" si="16"/>
        <v>0</v>
      </c>
      <c r="L124" s="277">
        <f t="shared" si="16"/>
        <v>0</v>
      </c>
    </row>
    <row r="125" spans="1:12" ht="27" customHeight="1">
      <c r="A125" s="279">
        <v>2</v>
      </c>
      <c r="B125" s="272">
        <v>6</v>
      </c>
      <c r="C125" s="273">
        <v>3</v>
      </c>
      <c r="D125" s="274">
        <v>1</v>
      </c>
      <c r="E125" s="272">
        <v>1</v>
      </c>
      <c r="F125" s="321">
        <v>1</v>
      </c>
      <c r="G125" s="274" t="s">
        <v>257</v>
      </c>
      <c r="H125" s="260">
        <v>94</v>
      </c>
      <c r="I125" s="283"/>
      <c r="J125" s="283"/>
      <c r="K125" s="283"/>
      <c r="L125" s="283"/>
    </row>
    <row r="126" spans="1:12" ht="26.4">
      <c r="A126" s="298">
        <v>2</v>
      </c>
      <c r="B126" s="267">
        <v>6</v>
      </c>
      <c r="C126" s="265">
        <v>4</v>
      </c>
      <c r="D126" s="266"/>
      <c r="E126" s="267"/>
      <c r="F126" s="323"/>
      <c r="G126" s="288" t="s">
        <v>258</v>
      </c>
      <c r="H126" s="260">
        <v>95</v>
      </c>
      <c r="I126" s="312">
        <f>I127</f>
        <v>0</v>
      </c>
      <c r="J126" s="315">
        <f t="shared" ref="J126:L128" si="17">J127</f>
        <v>0</v>
      </c>
      <c r="K126" s="316">
        <f t="shared" si="17"/>
        <v>0</v>
      </c>
      <c r="L126" s="312">
        <f t="shared" si="17"/>
        <v>0</v>
      </c>
    </row>
    <row r="127" spans="1:12" ht="27" customHeight="1">
      <c r="A127" s="279">
        <v>2</v>
      </c>
      <c r="B127" s="272">
        <v>6</v>
      </c>
      <c r="C127" s="273">
        <v>4</v>
      </c>
      <c r="D127" s="274">
        <v>1</v>
      </c>
      <c r="E127" s="272"/>
      <c r="F127" s="321"/>
      <c r="G127" s="274" t="s">
        <v>258</v>
      </c>
      <c r="H127" s="260">
        <v>96</v>
      </c>
      <c r="I127" s="277">
        <f>I128</f>
        <v>0</v>
      </c>
      <c r="J127" s="313">
        <f t="shared" si="17"/>
        <v>0</v>
      </c>
      <c r="K127" s="278">
        <f t="shared" si="17"/>
        <v>0</v>
      </c>
      <c r="L127" s="277">
        <f t="shared" si="17"/>
        <v>0</v>
      </c>
    </row>
    <row r="128" spans="1:12" ht="27" customHeight="1">
      <c r="A128" s="279">
        <v>2</v>
      </c>
      <c r="B128" s="272">
        <v>6</v>
      </c>
      <c r="C128" s="273">
        <v>4</v>
      </c>
      <c r="D128" s="274">
        <v>1</v>
      </c>
      <c r="E128" s="272">
        <v>1</v>
      </c>
      <c r="F128" s="321"/>
      <c r="G128" s="274" t="s">
        <v>258</v>
      </c>
      <c r="H128" s="260">
        <v>97</v>
      </c>
      <c r="I128" s="277">
        <f>I129</f>
        <v>0</v>
      </c>
      <c r="J128" s="313">
        <f t="shared" si="17"/>
        <v>0</v>
      </c>
      <c r="K128" s="278">
        <f t="shared" si="17"/>
        <v>0</v>
      </c>
      <c r="L128" s="277">
        <f t="shared" si="17"/>
        <v>0</v>
      </c>
    </row>
    <row r="129" spans="1:12" ht="27.75" customHeight="1">
      <c r="A129" s="279">
        <v>2</v>
      </c>
      <c r="B129" s="272">
        <v>6</v>
      </c>
      <c r="C129" s="273">
        <v>4</v>
      </c>
      <c r="D129" s="274">
        <v>1</v>
      </c>
      <c r="E129" s="272">
        <v>1</v>
      </c>
      <c r="F129" s="321">
        <v>1</v>
      </c>
      <c r="G129" s="274" t="s">
        <v>258</v>
      </c>
      <c r="H129" s="260">
        <v>98</v>
      </c>
      <c r="I129" s="283"/>
      <c r="J129" s="283"/>
      <c r="K129" s="283"/>
      <c r="L129" s="283"/>
    </row>
    <row r="130" spans="1:12" ht="27" customHeight="1">
      <c r="A130" s="290">
        <v>2</v>
      </c>
      <c r="B130" s="299">
        <v>6</v>
      </c>
      <c r="C130" s="300">
        <v>5</v>
      </c>
      <c r="D130" s="334"/>
      <c r="E130" s="299"/>
      <c r="F130" s="335"/>
      <c r="G130" s="302" t="s">
        <v>259</v>
      </c>
      <c r="H130" s="260">
        <v>99</v>
      </c>
      <c r="I130" s="295">
        <f>I131</f>
        <v>0</v>
      </c>
      <c r="J130" s="336">
        <f t="shared" ref="J130:L132" si="18">J131</f>
        <v>0</v>
      </c>
      <c r="K130" s="296">
        <f t="shared" si="18"/>
        <v>0</v>
      </c>
      <c r="L130" s="295">
        <f t="shared" si="18"/>
        <v>0</v>
      </c>
    </row>
    <row r="131" spans="1:12" ht="29.25" customHeight="1">
      <c r="A131" s="279">
        <v>2</v>
      </c>
      <c r="B131" s="272">
        <v>6</v>
      </c>
      <c r="C131" s="273">
        <v>5</v>
      </c>
      <c r="D131" s="274">
        <v>1</v>
      </c>
      <c r="E131" s="272"/>
      <c r="F131" s="321"/>
      <c r="G131" s="302" t="s">
        <v>259</v>
      </c>
      <c r="H131" s="260">
        <v>100</v>
      </c>
      <c r="I131" s="277">
        <f>I132</f>
        <v>0</v>
      </c>
      <c r="J131" s="313">
        <f t="shared" si="18"/>
        <v>0</v>
      </c>
      <c r="K131" s="278">
        <f t="shared" si="18"/>
        <v>0</v>
      </c>
      <c r="L131" s="277">
        <f t="shared" si="18"/>
        <v>0</v>
      </c>
    </row>
    <row r="132" spans="1:12" ht="25.5" customHeight="1">
      <c r="A132" s="279">
        <v>2</v>
      </c>
      <c r="B132" s="272">
        <v>6</v>
      </c>
      <c r="C132" s="273">
        <v>5</v>
      </c>
      <c r="D132" s="274">
        <v>1</v>
      </c>
      <c r="E132" s="272">
        <v>1</v>
      </c>
      <c r="F132" s="321"/>
      <c r="G132" s="302" t="s">
        <v>259</v>
      </c>
      <c r="H132" s="260">
        <v>101</v>
      </c>
      <c r="I132" s="277">
        <f>I133</f>
        <v>0</v>
      </c>
      <c r="J132" s="313">
        <f t="shared" si="18"/>
        <v>0</v>
      </c>
      <c r="K132" s="278">
        <f t="shared" si="18"/>
        <v>0</v>
      </c>
      <c r="L132" s="277">
        <f t="shared" si="18"/>
        <v>0</v>
      </c>
    </row>
    <row r="133" spans="1:12" ht="27.75" customHeight="1">
      <c r="A133" s="272">
        <v>2</v>
      </c>
      <c r="B133" s="273">
        <v>6</v>
      </c>
      <c r="C133" s="272">
        <v>5</v>
      </c>
      <c r="D133" s="272">
        <v>1</v>
      </c>
      <c r="E133" s="274">
        <v>1</v>
      </c>
      <c r="F133" s="321">
        <v>1</v>
      </c>
      <c r="G133" s="306" t="s">
        <v>260</v>
      </c>
      <c r="H133" s="260">
        <v>102</v>
      </c>
      <c r="I133" s="283"/>
      <c r="J133" s="283"/>
      <c r="K133" s="283"/>
      <c r="L133" s="283"/>
    </row>
    <row r="134" spans="1:12" ht="27.75" customHeight="1">
      <c r="A134" s="305">
        <v>2</v>
      </c>
      <c r="B134" s="307">
        <v>6</v>
      </c>
      <c r="C134" s="306">
        <v>6</v>
      </c>
      <c r="D134" s="307"/>
      <c r="E134" s="276"/>
      <c r="F134" s="308"/>
      <c r="G134" s="337" t="s">
        <v>261</v>
      </c>
      <c r="H134" s="260">
        <v>103</v>
      </c>
      <c r="I134" s="278">
        <f t="shared" ref="I134:L136" si="19">I135</f>
        <v>0</v>
      </c>
      <c r="J134" s="277">
        <f t="shared" si="19"/>
        <v>0</v>
      </c>
      <c r="K134" s="277">
        <f t="shared" si="19"/>
        <v>0</v>
      </c>
      <c r="L134" s="277">
        <f t="shared" si="19"/>
        <v>0</v>
      </c>
    </row>
    <row r="135" spans="1:12" ht="27.75" customHeight="1">
      <c r="A135" s="305">
        <v>2</v>
      </c>
      <c r="B135" s="307">
        <v>6</v>
      </c>
      <c r="C135" s="306">
        <v>6</v>
      </c>
      <c r="D135" s="307">
        <v>1</v>
      </c>
      <c r="E135" s="276"/>
      <c r="F135" s="308"/>
      <c r="G135" s="337" t="s">
        <v>261</v>
      </c>
      <c r="H135" s="260">
        <v>104</v>
      </c>
      <c r="I135" s="277">
        <f t="shared" si="19"/>
        <v>0</v>
      </c>
      <c r="J135" s="277">
        <f t="shared" si="19"/>
        <v>0</v>
      </c>
      <c r="K135" s="277">
        <f t="shared" si="19"/>
        <v>0</v>
      </c>
      <c r="L135" s="277">
        <f t="shared" si="19"/>
        <v>0</v>
      </c>
    </row>
    <row r="136" spans="1:12" ht="27.75" customHeight="1">
      <c r="A136" s="305">
        <v>2</v>
      </c>
      <c r="B136" s="307">
        <v>6</v>
      </c>
      <c r="C136" s="306">
        <v>6</v>
      </c>
      <c r="D136" s="307">
        <v>1</v>
      </c>
      <c r="E136" s="276">
        <v>1</v>
      </c>
      <c r="F136" s="308"/>
      <c r="G136" s="337" t="s">
        <v>261</v>
      </c>
      <c r="H136" s="260">
        <v>105</v>
      </c>
      <c r="I136" s="277">
        <f t="shared" si="19"/>
        <v>0</v>
      </c>
      <c r="J136" s="277">
        <f t="shared" si="19"/>
        <v>0</v>
      </c>
      <c r="K136" s="277">
        <f t="shared" si="19"/>
        <v>0</v>
      </c>
      <c r="L136" s="277">
        <f t="shared" si="19"/>
        <v>0</v>
      </c>
    </row>
    <row r="137" spans="1:12" ht="27.75" customHeight="1">
      <c r="A137" s="305">
        <v>2</v>
      </c>
      <c r="B137" s="307">
        <v>6</v>
      </c>
      <c r="C137" s="306">
        <v>6</v>
      </c>
      <c r="D137" s="307">
        <v>1</v>
      </c>
      <c r="E137" s="276">
        <v>1</v>
      </c>
      <c r="F137" s="308">
        <v>1</v>
      </c>
      <c r="G137" s="338" t="s">
        <v>261</v>
      </c>
      <c r="H137" s="260">
        <v>106</v>
      </c>
      <c r="I137" s="283"/>
      <c r="J137" s="339"/>
      <c r="K137" s="283"/>
      <c r="L137" s="283"/>
    </row>
    <row r="138" spans="1:12" ht="28.5" customHeight="1">
      <c r="A138" s="320">
        <v>2</v>
      </c>
      <c r="B138" s="256">
        <v>7</v>
      </c>
      <c r="C138" s="256"/>
      <c r="D138" s="257"/>
      <c r="E138" s="257"/>
      <c r="F138" s="259"/>
      <c r="G138" s="258" t="s">
        <v>262</v>
      </c>
      <c r="H138" s="260">
        <v>107</v>
      </c>
      <c r="I138" s="278">
        <f>SUM(I139+I144+I152)</f>
        <v>161000</v>
      </c>
      <c r="J138" s="313">
        <f>SUM(J139+J144+J152)</f>
        <v>161000</v>
      </c>
      <c r="K138" s="278">
        <f>SUM(K139+K144+K152)</f>
        <v>129786.72</v>
      </c>
      <c r="L138" s="277">
        <f>SUM(L139+L144+L152)</f>
        <v>129786.72</v>
      </c>
    </row>
    <row r="139" spans="1:12">
      <c r="A139" s="279">
        <v>2</v>
      </c>
      <c r="B139" s="272">
        <v>7</v>
      </c>
      <c r="C139" s="272">
        <v>1</v>
      </c>
      <c r="D139" s="273"/>
      <c r="E139" s="273"/>
      <c r="F139" s="275"/>
      <c r="G139" s="276" t="s">
        <v>263</v>
      </c>
      <c r="H139" s="260">
        <v>108</v>
      </c>
      <c r="I139" s="278">
        <f>I140</f>
        <v>0</v>
      </c>
      <c r="J139" s="313">
        <f t="shared" ref="J139:L140" si="20">J140</f>
        <v>0</v>
      </c>
      <c r="K139" s="278">
        <f t="shared" si="20"/>
        <v>0</v>
      </c>
      <c r="L139" s="277">
        <f t="shared" si="20"/>
        <v>0</v>
      </c>
    </row>
    <row r="140" spans="1:12" ht="24" customHeight="1">
      <c r="A140" s="279">
        <v>2</v>
      </c>
      <c r="B140" s="272">
        <v>7</v>
      </c>
      <c r="C140" s="272">
        <v>1</v>
      </c>
      <c r="D140" s="273">
        <v>1</v>
      </c>
      <c r="E140" s="273"/>
      <c r="F140" s="275"/>
      <c r="G140" s="274" t="s">
        <v>263</v>
      </c>
      <c r="H140" s="260">
        <v>109</v>
      </c>
      <c r="I140" s="278">
        <f>I141</f>
        <v>0</v>
      </c>
      <c r="J140" s="313">
        <f t="shared" si="20"/>
        <v>0</v>
      </c>
      <c r="K140" s="278">
        <f t="shared" si="20"/>
        <v>0</v>
      </c>
      <c r="L140" s="277">
        <f t="shared" si="20"/>
        <v>0</v>
      </c>
    </row>
    <row r="141" spans="1:12" ht="28.5" customHeight="1">
      <c r="A141" s="279">
        <v>2</v>
      </c>
      <c r="B141" s="272">
        <v>7</v>
      </c>
      <c r="C141" s="272">
        <v>1</v>
      </c>
      <c r="D141" s="273">
        <v>1</v>
      </c>
      <c r="E141" s="273">
        <v>1</v>
      </c>
      <c r="F141" s="275"/>
      <c r="G141" s="274" t="s">
        <v>263</v>
      </c>
      <c r="H141" s="260">
        <v>110</v>
      </c>
      <c r="I141" s="278">
        <f>SUM(I142:I143)</f>
        <v>0</v>
      </c>
      <c r="J141" s="313">
        <f>SUM(J142:J143)</f>
        <v>0</v>
      </c>
      <c r="K141" s="278">
        <f>SUM(K142:K143)</f>
        <v>0</v>
      </c>
      <c r="L141" s="277">
        <f>SUM(L142:L143)</f>
        <v>0</v>
      </c>
    </row>
    <row r="142" spans="1:12" ht="26.25" customHeight="1">
      <c r="A142" s="298">
        <v>2</v>
      </c>
      <c r="B142" s="267">
        <v>7</v>
      </c>
      <c r="C142" s="298">
        <v>1</v>
      </c>
      <c r="D142" s="272">
        <v>1</v>
      </c>
      <c r="E142" s="265">
        <v>1</v>
      </c>
      <c r="F142" s="268">
        <v>1</v>
      </c>
      <c r="G142" s="266" t="s">
        <v>264</v>
      </c>
      <c r="H142" s="260">
        <v>111</v>
      </c>
      <c r="I142" s="340"/>
      <c r="J142" s="340"/>
      <c r="K142" s="340"/>
      <c r="L142" s="340"/>
    </row>
    <row r="143" spans="1:12" ht="24" customHeight="1">
      <c r="A143" s="272">
        <v>2</v>
      </c>
      <c r="B143" s="272">
        <v>7</v>
      </c>
      <c r="C143" s="279">
        <v>1</v>
      </c>
      <c r="D143" s="272">
        <v>1</v>
      </c>
      <c r="E143" s="273">
        <v>1</v>
      </c>
      <c r="F143" s="275">
        <v>2</v>
      </c>
      <c r="G143" s="274" t="s">
        <v>265</v>
      </c>
      <c r="H143" s="260">
        <v>112</v>
      </c>
      <c r="I143" s="282"/>
      <c r="J143" s="282"/>
      <c r="K143" s="282"/>
      <c r="L143" s="282"/>
    </row>
    <row r="144" spans="1:12" ht="26.4">
      <c r="A144" s="290">
        <v>2</v>
      </c>
      <c r="B144" s="291">
        <v>7</v>
      </c>
      <c r="C144" s="290">
        <v>2</v>
      </c>
      <c r="D144" s="291"/>
      <c r="E144" s="292"/>
      <c r="F144" s="294"/>
      <c r="G144" s="325" t="s">
        <v>266</v>
      </c>
      <c r="H144" s="260">
        <v>113</v>
      </c>
      <c r="I144" s="318">
        <f>I145</f>
        <v>0</v>
      </c>
      <c r="J144" s="317">
        <f t="shared" ref="J144:L145" si="21">J145</f>
        <v>0</v>
      </c>
      <c r="K144" s="318">
        <f t="shared" si="21"/>
        <v>0</v>
      </c>
      <c r="L144" s="289">
        <f t="shared" si="21"/>
        <v>0</v>
      </c>
    </row>
    <row r="145" spans="1:12" ht="26.4">
      <c r="A145" s="279">
        <v>2</v>
      </c>
      <c r="B145" s="272">
        <v>7</v>
      </c>
      <c r="C145" s="279">
        <v>2</v>
      </c>
      <c r="D145" s="272">
        <v>1</v>
      </c>
      <c r="E145" s="273"/>
      <c r="F145" s="275"/>
      <c r="G145" s="274" t="s">
        <v>267</v>
      </c>
      <c r="H145" s="260">
        <v>114</v>
      </c>
      <c r="I145" s="278">
        <f>I146</f>
        <v>0</v>
      </c>
      <c r="J145" s="313">
        <f t="shared" si="21"/>
        <v>0</v>
      </c>
      <c r="K145" s="278">
        <f t="shared" si="21"/>
        <v>0</v>
      </c>
      <c r="L145" s="277">
        <f t="shared" si="21"/>
        <v>0</v>
      </c>
    </row>
    <row r="146" spans="1:12" ht="26.4">
      <c r="A146" s="279">
        <v>2</v>
      </c>
      <c r="B146" s="272">
        <v>7</v>
      </c>
      <c r="C146" s="279">
        <v>2</v>
      </c>
      <c r="D146" s="272">
        <v>1</v>
      </c>
      <c r="E146" s="273">
        <v>1</v>
      </c>
      <c r="F146" s="275"/>
      <c r="G146" s="274" t="s">
        <v>267</v>
      </c>
      <c r="H146" s="260">
        <v>115</v>
      </c>
      <c r="I146" s="278">
        <f>SUM(I147:I148)</f>
        <v>0</v>
      </c>
      <c r="J146" s="313">
        <f>SUM(J147:J148)</f>
        <v>0</v>
      </c>
      <c r="K146" s="278">
        <f>SUM(K147:K148)</f>
        <v>0</v>
      </c>
      <c r="L146" s="277">
        <f>SUM(L147:L148)</f>
        <v>0</v>
      </c>
    </row>
    <row r="147" spans="1:12" ht="23.25" customHeight="1">
      <c r="A147" s="279">
        <v>2</v>
      </c>
      <c r="B147" s="272">
        <v>7</v>
      </c>
      <c r="C147" s="279">
        <v>2</v>
      </c>
      <c r="D147" s="272">
        <v>1</v>
      </c>
      <c r="E147" s="273">
        <v>1</v>
      </c>
      <c r="F147" s="275">
        <v>1</v>
      </c>
      <c r="G147" s="274" t="s">
        <v>268</v>
      </c>
      <c r="H147" s="260">
        <v>116</v>
      </c>
      <c r="I147" s="282"/>
      <c r="J147" s="282"/>
      <c r="K147" s="282"/>
      <c r="L147" s="282"/>
    </row>
    <row r="148" spans="1:12" ht="26.25" customHeight="1">
      <c r="A148" s="279">
        <v>2</v>
      </c>
      <c r="B148" s="272">
        <v>7</v>
      </c>
      <c r="C148" s="279">
        <v>2</v>
      </c>
      <c r="D148" s="272">
        <v>1</v>
      </c>
      <c r="E148" s="273">
        <v>1</v>
      </c>
      <c r="F148" s="275">
        <v>2</v>
      </c>
      <c r="G148" s="274" t="s">
        <v>269</v>
      </c>
      <c r="H148" s="260">
        <v>117</v>
      </c>
      <c r="I148" s="282"/>
      <c r="J148" s="282"/>
      <c r="K148" s="282"/>
      <c r="L148" s="282"/>
    </row>
    <row r="149" spans="1:12" ht="27.75" customHeight="1">
      <c r="A149" s="305">
        <v>2</v>
      </c>
      <c r="B149" s="306">
        <v>7</v>
      </c>
      <c r="C149" s="305">
        <v>2</v>
      </c>
      <c r="D149" s="306">
        <v>2</v>
      </c>
      <c r="E149" s="307"/>
      <c r="F149" s="308"/>
      <c r="G149" s="276" t="s">
        <v>270</v>
      </c>
      <c r="H149" s="260">
        <v>118</v>
      </c>
      <c r="I149" s="278">
        <f>I150</f>
        <v>0</v>
      </c>
      <c r="J149" s="278">
        <f t="shared" ref="J149:L149" si="22">J150</f>
        <v>0</v>
      </c>
      <c r="K149" s="278">
        <f t="shared" si="22"/>
        <v>0</v>
      </c>
      <c r="L149" s="278">
        <f t="shared" si="22"/>
        <v>0</v>
      </c>
    </row>
    <row r="150" spans="1:12" ht="24.75" customHeight="1">
      <c r="A150" s="305">
        <v>2</v>
      </c>
      <c r="B150" s="306">
        <v>7</v>
      </c>
      <c r="C150" s="305">
        <v>2</v>
      </c>
      <c r="D150" s="306">
        <v>2</v>
      </c>
      <c r="E150" s="307">
        <v>1</v>
      </c>
      <c r="F150" s="308"/>
      <c r="G150" s="276" t="s">
        <v>270</v>
      </c>
      <c r="H150" s="260">
        <v>119</v>
      </c>
      <c r="I150" s="278">
        <f>SUM(I151)</f>
        <v>0</v>
      </c>
      <c r="J150" s="278">
        <f t="shared" ref="J150:L150" si="23">SUM(J151)</f>
        <v>0</v>
      </c>
      <c r="K150" s="278">
        <f t="shared" si="23"/>
        <v>0</v>
      </c>
      <c r="L150" s="278">
        <f t="shared" si="23"/>
        <v>0</v>
      </c>
    </row>
    <row r="151" spans="1:12" ht="27" customHeight="1">
      <c r="A151" s="305">
        <v>2</v>
      </c>
      <c r="B151" s="306">
        <v>7</v>
      </c>
      <c r="C151" s="305">
        <v>2</v>
      </c>
      <c r="D151" s="306">
        <v>2</v>
      </c>
      <c r="E151" s="307">
        <v>1</v>
      </c>
      <c r="F151" s="308">
        <v>1</v>
      </c>
      <c r="G151" s="276" t="s">
        <v>270</v>
      </c>
      <c r="H151" s="260">
        <v>120</v>
      </c>
      <c r="I151" s="282"/>
      <c r="J151" s="282"/>
      <c r="K151" s="282"/>
      <c r="L151" s="282"/>
    </row>
    <row r="152" spans="1:12">
      <c r="A152" s="279">
        <v>2</v>
      </c>
      <c r="B152" s="272">
        <v>7</v>
      </c>
      <c r="C152" s="279">
        <v>3</v>
      </c>
      <c r="D152" s="272"/>
      <c r="E152" s="273"/>
      <c r="F152" s="275"/>
      <c r="G152" s="276" t="s">
        <v>271</v>
      </c>
      <c r="H152" s="260">
        <v>121</v>
      </c>
      <c r="I152" s="278">
        <f>I153</f>
        <v>161000</v>
      </c>
      <c r="J152" s="313">
        <f t="shared" ref="J152:L153" si="24">J153</f>
        <v>161000</v>
      </c>
      <c r="K152" s="278">
        <f t="shared" si="24"/>
        <v>129786.72</v>
      </c>
      <c r="L152" s="277">
        <f t="shared" si="24"/>
        <v>129786.72</v>
      </c>
    </row>
    <row r="153" spans="1:12">
      <c r="A153" s="290">
        <v>2</v>
      </c>
      <c r="B153" s="299">
        <v>7</v>
      </c>
      <c r="C153" s="341">
        <v>3</v>
      </c>
      <c r="D153" s="299">
        <v>1</v>
      </c>
      <c r="E153" s="300"/>
      <c r="F153" s="301"/>
      <c r="G153" s="334" t="s">
        <v>271</v>
      </c>
      <c r="H153" s="260">
        <v>122</v>
      </c>
      <c r="I153" s="296">
        <f>I154</f>
        <v>161000</v>
      </c>
      <c r="J153" s="336">
        <f t="shared" si="24"/>
        <v>161000</v>
      </c>
      <c r="K153" s="296">
        <f t="shared" si="24"/>
        <v>129786.72</v>
      </c>
      <c r="L153" s="295">
        <f t="shared" si="24"/>
        <v>129786.72</v>
      </c>
    </row>
    <row r="154" spans="1:12">
      <c r="A154" s="279">
        <v>2</v>
      </c>
      <c r="B154" s="272">
        <v>7</v>
      </c>
      <c r="C154" s="279">
        <v>3</v>
      </c>
      <c r="D154" s="272">
        <v>1</v>
      </c>
      <c r="E154" s="273">
        <v>1</v>
      </c>
      <c r="F154" s="275"/>
      <c r="G154" s="274" t="s">
        <v>271</v>
      </c>
      <c r="H154" s="260">
        <v>123</v>
      </c>
      <c r="I154" s="278">
        <f>SUM(I155:I156)</f>
        <v>161000</v>
      </c>
      <c r="J154" s="313">
        <f>SUM(J155:J156)</f>
        <v>161000</v>
      </c>
      <c r="K154" s="278">
        <f>SUM(K155:K156)</f>
        <v>129786.72</v>
      </c>
      <c r="L154" s="277">
        <f>SUM(L155:L156)</f>
        <v>129786.72</v>
      </c>
    </row>
    <row r="155" spans="1:12">
      <c r="A155" s="298">
        <v>2</v>
      </c>
      <c r="B155" s="267">
        <v>7</v>
      </c>
      <c r="C155" s="298">
        <v>3</v>
      </c>
      <c r="D155" s="267">
        <v>1</v>
      </c>
      <c r="E155" s="265">
        <v>1</v>
      </c>
      <c r="F155" s="268">
        <v>1</v>
      </c>
      <c r="G155" s="266" t="s">
        <v>272</v>
      </c>
      <c r="H155" s="260">
        <v>124</v>
      </c>
      <c r="I155" s="340">
        <v>161000</v>
      </c>
      <c r="J155" s="340">
        <v>161000</v>
      </c>
      <c r="K155" s="340">
        <f>SUM('[1]06'!$AE$29:$AE$31)</f>
        <v>129786.72</v>
      </c>
      <c r="L155" s="340">
        <v>129786.72</v>
      </c>
    </row>
    <row r="156" spans="1:12">
      <c r="A156" s="279">
        <v>2</v>
      </c>
      <c r="B156" s="272">
        <v>7</v>
      </c>
      <c r="C156" s="279">
        <v>3</v>
      </c>
      <c r="D156" s="272">
        <v>1</v>
      </c>
      <c r="E156" s="273">
        <v>1</v>
      </c>
      <c r="F156" s="275">
        <v>2</v>
      </c>
      <c r="G156" s="274" t="s">
        <v>273</v>
      </c>
      <c r="H156" s="260">
        <v>125</v>
      </c>
      <c r="I156" s="282"/>
      <c r="J156" s="283"/>
      <c r="K156" s="283"/>
      <c r="L156" s="283"/>
    </row>
    <row r="157" spans="1:12" ht="24" customHeight="1">
      <c r="A157" s="320">
        <v>2</v>
      </c>
      <c r="B157" s="320">
        <v>8</v>
      </c>
      <c r="C157" s="256"/>
      <c r="D157" s="285"/>
      <c r="E157" s="264"/>
      <c r="F157" s="342"/>
      <c r="G157" s="269" t="s">
        <v>274</v>
      </c>
      <c r="H157" s="260">
        <v>126</v>
      </c>
      <c r="I157" s="316">
        <f>I158</f>
        <v>0</v>
      </c>
      <c r="J157" s="315">
        <f>J158</f>
        <v>0</v>
      </c>
      <c r="K157" s="316">
        <f>K158</f>
        <v>0</v>
      </c>
      <c r="L157" s="312">
        <f>L158</f>
        <v>0</v>
      </c>
    </row>
    <row r="158" spans="1:12" ht="21.75" customHeight="1">
      <c r="A158" s="290">
        <v>2</v>
      </c>
      <c r="B158" s="290">
        <v>8</v>
      </c>
      <c r="C158" s="290">
        <v>1</v>
      </c>
      <c r="D158" s="291"/>
      <c r="E158" s="292"/>
      <c r="F158" s="294"/>
      <c r="G158" s="288" t="s">
        <v>274</v>
      </c>
      <c r="H158" s="260">
        <v>127</v>
      </c>
      <c r="I158" s="316">
        <f>I159+I164</f>
        <v>0</v>
      </c>
      <c r="J158" s="315">
        <f>J159+J164</f>
        <v>0</v>
      </c>
      <c r="K158" s="316">
        <f>K159+K164</f>
        <v>0</v>
      </c>
      <c r="L158" s="312">
        <f>L159+L164</f>
        <v>0</v>
      </c>
    </row>
    <row r="159" spans="1:12" ht="27" customHeight="1">
      <c r="A159" s="279">
        <v>2</v>
      </c>
      <c r="B159" s="272">
        <v>8</v>
      </c>
      <c r="C159" s="274">
        <v>1</v>
      </c>
      <c r="D159" s="272">
        <v>1</v>
      </c>
      <c r="E159" s="273"/>
      <c r="F159" s="275"/>
      <c r="G159" s="276" t="s">
        <v>275</v>
      </c>
      <c r="H159" s="260">
        <v>128</v>
      </c>
      <c r="I159" s="278">
        <f>I160</f>
        <v>0</v>
      </c>
      <c r="J159" s="313">
        <f>J160</f>
        <v>0</v>
      </c>
      <c r="K159" s="278">
        <f>K160</f>
        <v>0</v>
      </c>
      <c r="L159" s="277">
        <f>L160</f>
        <v>0</v>
      </c>
    </row>
    <row r="160" spans="1:12" ht="23.25" customHeight="1">
      <c r="A160" s="279">
        <v>2</v>
      </c>
      <c r="B160" s="272">
        <v>8</v>
      </c>
      <c r="C160" s="266">
        <v>1</v>
      </c>
      <c r="D160" s="267">
        <v>1</v>
      </c>
      <c r="E160" s="265">
        <v>1</v>
      </c>
      <c r="F160" s="268"/>
      <c r="G160" s="276" t="s">
        <v>275</v>
      </c>
      <c r="H160" s="260">
        <v>129</v>
      </c>
      <c r="I160" s="316">
        <f>SUM(I161:I163)</f>
        <v>0</v>
      </c>
      <c r="J160" s="316">
        <f t="shared" ref="J160:L160" si="25">SUM(J161:J163)</f>
        <v>0</v>
      </c>
      <c r="K160" s="316">
        <f t="shared" si="25"/>
        <v>0</v>
      </c>
      <c r="L160" s="316">
        <f t="shared" si="25"/>
        <v>0</v>
      </c>
    </row>
    <row r="161" spans="1:12" ht="23.25" customHeight="1">
      <c r="A161" s="272">
        <v>2</v>
      </c>
      <c r="B161" s="267">
        <v>8</v>
      </c>
      <c r="C161" s="274">
        <v>1</v>
      </c>
      <c r="D161" s="272">
        <v>1</v>
      </c>
      <c r="E161" s="273">
        <v>1</v>
      </c>
      <c r="F161" s="275">
        <v>1</v>
      </c>
      <c r="G161" s="276" t="s">
        <v>276</v>
      </c>
      <c r="H161" s="260">
        <v>130</v>
      </c>
      <c r="I161" s="282"/>
      <c r="J161" s="282"/>
      <c r="K161" s="282"/>
      <c r="L161" s="282"/>
    </row>
    <row r="162" spans="1:12" ht="27" customHeight="1">
      <c r="A162" s="290">
        <v>2</v>
      </c>
      <c r="B162" s="299">
        <v>8</v>
      </c>
      <c r="C162" s="334">
        <v>1</v>
      </c>
      <c r="D162" s="299">
        <v>1</v>
      </c>
      <c r="E162" s="300">
        <v>1</v>
      </c>
      <c r="F162" s="301">
        <v>2</v>
      </c>
      <c r="G162" s="302" t="s">
        <v>277</v>
      </c>
      <c r="H162" s="260">
        <v>131</v>
      </c>
      <c r="I162" s="343"/>
      <c r="J162" s="343"/>
      <c r="K162" s="343"/>
      <c r="L162" s="343"/>
    </row>
    <row r="163" spans="1:12">
      <c r="A163" s="326">
        <v>2</v>
      </c>
      <c r="B163" s="344">
        <v>8</v>
      </c>
      <c r="C163" s="302">
        <v>1</v>
      </c>
      <c r="D163" s="344">
        <v>1</v>
      </c>
      <c r="E163" s="345">
        <v>1</v>
      </c>
      <c r="F163" s="346">
        <v>3</v>
      </c>
      <c r="G163" s="302" t="s">
        <v>278</v>
      </c>
      <c r="H163" s="260">
        <v>132</v>
      </c>
      <c r="I163" s="343"/>
      <c r="J163" s="347"/>
      <c r="K163" s="343"/>
      <c r="L163" s="303"/>
    </row>
    <row r="164" spans="1:12" ht="23.25" customHeight="1">
      <c r="A164" s="279">
        <v>2</v>
      </c>
      <c r="B164" s="272">
        <v>8</v>
      </c>
      <c r="C164" s="274">
        <v>1</v>
      </c>
      <c r="D164" s="272">
        <v>2</v>
      </c>
      <c r="E164" s="273"/>
      <c r="F164" s="275"/>
      <c r="G164" s="276" t="s">
        <v>279</v>
      </c>
      <c r="H164" s="260">
        <v>133</v>
      </c>
      <c r="I164" s="278">
        <f>I165</f>
        <v>0</v>
      </c>
      <c r="J164" s="313">
        <f t="shared" ref="J164:L165" si="26">J165</f>
        <v>0</v>
      </c>
      <c r="K164" s="278">
        <f t="shared" si="26"/>
        <v>0</v>
      </c>
      <c r="L164" s="277">
        <f t="shared" si="26"/>
        <v>0</v>
      </c>
    </row>
    <row r="165" spans="1:12">
      <c r="A165" s="279">
        <v>2</v>
      </c>
      <c r="B165" s="272">
        <v>8</v>
      </c>
      <c r="C165" s="274">
        <v>1</v>
      </c>
      <c r="D165" s="272">
        <v>2</v>
      </c>
      <c r="E165" s="273">
        <v>1</v>
      </c>
      <c r="F165" s="275"/>
      <c r="G165" s="276" t="s">
        <v>279</v>
      </c>
      <c r="H165" s="260">
        <v>134</v>
      </c>
      <c r="I165" s="278">
        <f>I166</f>
        <v>0</v>
      </c>
      <c r="J165" s="313">
        <f t="shared" si="26"/>
        <v>0</v>
      </c>
      <c r="K165" s="278">
        <f t="shared" si="26"/>
        <v>0</v>
      </c>
      <c r="L165" s="277">
        <f t="shared" si="26"/>
        <v>0</v>
      </c>
    </row>
    <row r="166" spans="1:12">
      <c r="A166" s="290">
        <v>2</v>
      </c>
      <c r="B166" s="291">
        <v>8</v>
      </c>
      <c r="C166" s="293">
        <v>1</v>
      </c>
      <c r="D166" s="291">
        <v>2</v>
      </c>
      <c r="E166" s="292">
        <v>1</v>
      </c>
      <c r="F166" s="348">
        <v>1</v>
      </c>
      <c r="G166" s="276" t="s">
        <v>279</v>
      </c>
      <c r="H166" s="260">
        <v>135</v>
      </c>
      <c r="I166" s="349"/>
      <c r="J166" s="283"/>
      <c r="K166" s="283"/>
      <c r="L166" s="283"/>
    </row>
    <row r="167" spans="1:12" ht="39.75" customHeight="1">
      <c r="A167" s="320">
        <v>2</v>
      </c>
      <c r="B167" s="256">
        <v>9</v>
      </c>
      <c r="C167" s="258"/>
      <c r="D167" s="256"/>
      <c r="E167" s="257"/>
      <c r="F167" s="259"/>
      <c r="G167" s="258" t="s">
        <v>280</v>
      </c>
      <c r="H167" s="260">
        <v>136</v>
      </c>
      <c r="I167" s="278">
        <f>I168+I172</f>
        <v>0</v>
      </c>
      <c r="J167" s="313">
        <f>J168+J172</f>
        <v>0</v>
      </c>
      <c r="K167" s="278">
        <f>K168+K172</f>
        <v>0</v>
      </c>
      <c r="L167" s="277">
        <f>L168+L172</f>
        <v>0</v>
      </c>
    </row>
    <row r="168" spans="1:12" s="293" customFormat="1" ht="39" customHeight="1">
      <c r="A168" s="279">
        <v>2</v>
      </c>
      <c r="B168" s="272">
        <v>9</v>
      </c>
      <c r="C168" s="274">
        <v>1</v>
      </c>
      <c r="D168" s="272"/>
      <c r="E168" s="273"/>
      <c r="F168" s="275"/>
      <c r="G168" s="276" t="s">
        <v>281</v>
      </c>
      <c r="H168" s="260">
        <v>137</v>
      </c>
      <c r="I168" s="278">
        <f>I169</f>
        <v>0</v>
      </c>
      <c r="J168" s="313">
        <f t="shared" ref="J168:L169" si="27">J169</f>
        <v>0</v>
      </c>
      <c r="K168" s="278">
        <f t="shared" si="27"/>
        <v>0</v>
      </c>
      <c r="L168" s="277">
        <f t="shared" si="27"/>
        <v>0</v>
      </c>
    </row>
    <row r="169" spans="1:12" ht="42.75" customHeight="1">
      <c r="A169" s="298">
        <v>2</v>
      </c>
      <c r="B169" s="267">
        <v>9</v>
      </c>
      <c r="C169" s="266">
        <v>1</v>
      </c>
      <c r="D169" s="267">
        <v>1</v>
      </c>
      <c r="E169" s="265"/>
      <c r="F169" s="268"/>
      <c r="G169" s="276" t="s">
        <v>281</v>
      </c>
      <c r="H169" s="260">
        <v>138</v>
      </c>
      <c r="I169" s="316">
        <f>I170</f>
        <v>0</v>
      </c>
      <c r="J169" s="315">
        <f t="shared" si="27"/>
        <v>0</v>
      </c>
      <c r="K169" s="316">
        <f t="shared" si="27"/>
        <v>0</v>
      </c>
      <c r="L169" s="312">
        <f t="shared" si="27"/>
        <v>0</v>
      </c>
    </row>
    <row r="170" spans="1:12" ht="38.25" customHeight="1">
      <c r="A170" s="279">
        <v>2</v>
      </c>
      <c r="B170" s="272">
        <v>9</v>
      </c>
      <c r="C170" s="279">
        <v>1</v>
      </c>
      <c r="D170" s="272">
        <v>1</v>
      </c>
      <c r="E170" s="273">
        <v>1</v>
      </c>
      <c r="F170" s="275"/>
      <c r="G170" s="276" t="s">
        <v>281</v>
      </c>
      <c r="H170" s="260">
        <v>139</v>
      </c>
      <c r="I170" s="278">
        <f>I171</f>
        <v>0</v>
      </c>
      <c r="J170" s="313">
        <f>J171</f>
        <v>0</v>
      </c>
      <c r="K170" s="278">
        <f>K171</f>
        <v>0</v>
      </c>
      <c r="L170" s="277">
        <f>L171</f>
        <v>0</v>
      </c>
    </row>
    <row r="171" spans="1:12" ht="38.25" customHeight="1">
      <c r="A171" s="298">
        <v>2</v>
      </c>
      <c r="B171" s="267">
        <v>9</v>
      </c>
      <c r="C171" s="267">
        <v>1</v>
      </c>
      <c r="D171" s="267">
        <v>1</v>
      </c>
      <c r="E171" s="265">
        <v>1</v>
      </c>
      <c r="F171" s="268">
        <v>1</v>
      </c>
      <c r="G171" s="276" t="s">
        <v>281</v>
      </c>
      <c r="H171" s="260">
        <v>140</v>
      </c>
      <c r="I171" s="340"/>
      <c r="J171" s="340"/>
      <c r="K171" s="340"/>
      <c r="L171" s="340"/>
    </row>
    <row r="172" spans="1:12" ht="41.25" customHeight="1">
      <c r="A172" s="279">
        <v>2</v>
      </c>
      <c r="B172" s="272">
        <v>9</v>
      </c>
      <c r="C172" s="272">
        <v>2</v>
      </c>
      <c r="D172" s="272"/>
      <c r="E172" s="273"/>
      <c r="F172" s="275"/>
      <c r="G172" s="276" t="s">
        <v>282</v>
      </c>
      <c r="H172" s="260">
        <v>141</v>
      </c>
      <c r="I172" s="278">
        <f>SUM(I173+I178)</f>
        <v>0</v>
      </c>
      <c r="J172" s="278">
        <f t="shared" ref="J172:L172" si="28">SUM(J173+J178)</f>
        <v>0</v>
      </c>
      <c r="K172" s="278">
        <f t="shared" si="28"/>
        <v>0</v>
      </c>
      <c r="L172" s="278">
        <f t="shared" si="28"/>
        <v>0</v>
      </c>
    </row>
    <row r="173" spans="1:12" ht="44.25" customHeight="1">
      <c r="A173" s="279">
        <v>2</v>
      </c>
      <c r="B173" s="272">
        <v>9</v>
      </c>
      <c r="C173" s="272">
        <v>2</v>
      </c>
      <c r="D173" s="267">
        <v>1</v>
      </c>
      <c r="E173" s="265"/>
      <c r="F173" s="268"/>
      <c r="G173" s="288" t="s">
        <v>283</v>
      </c>
      <c r="H173" s="260">
        <v>142</v>
      </c>
      <c r="I173" s="316">
        <f>I174</f>
        <v>0</v>
      </c>
      <c r="J173" s="315">
        <f>J174</f>
        <v>0</v>
      </c>
      <c r="K173" s="316">
        <f>K174</f>
        <v>0</v>
      </c>
      <c r="L173" s="312">
        <f>L174</f>
        <v>0</v>
      </c>
    </row>
    <row r="174" spans="1:12" ht="40.5" customHeight="1">
      <c r="A174" s="298">
        <v>2</v>
      </c>
      <c r="B174" s="267">
        <v>9</v>
      </c>
      <c r="C174" s="267">
        <v>2</v>
      </c>
      <c r="D174" s="272">
        <v>1</v>
      </c>
      <c r="E174" s="273">
        <v>1</v>
      </c>
      <c r="F174" s="275"/>
      <c r="G174" s="288" t="s">
        <v>283</v>
      </c>
      <c r="H174" s="260">
        <v>143</v>
      </c>
      <c r="I174" s="278">
        <f>SUM(I175:I177)</f>
        <v>0</v>
      </c>
      <c r="J174" s="313">
        <f>SUM(J175:J177)</f>
        <v>0</v>
      </c>
      <c r="K174" s="278">
        <f>SUM(K175:K177)</f>
        <v>0</v>
      </c>
      <c r="L174" s="277">
        <f>SUM(L175:L177)</f>
        <v>0</v>
      </c>
    </row>
    <row r="175" spans="1:12" ht="53.25" customHeight="1">
      <c r="A175" s="290">
        <v>2</v>
      </c>
      <c r="B175" s="299">
        <v>9</v>
      </c>
      <c r="C175" s="299">
        <v>2</v>
      </c>
      <c r="D175" s="299">
        <v>1</v>
      </c>
      <c r="E175" s="300">
        <v>1</v>
      </c>
      <c r="F175" s="301">
        <v>1</v>
      </c>
      <c r="G175" s="288" t="s">
        <v>284</v>
      </c>
      <c r="H175" s="260">
        <v>144</v>
      </c>
      <c r="I175" s="343"/>
      <c r="J175" s="281"/>
      <c r="K175" s="281"/>
      <c r="L175" s="281"/>
    </row>
    <row r="176" spans="1:12" ht="51.75" customHeight="1">
      <c r="A176" s="279">
        <v>2</v>
      </c>
      <c r="B176" s="272">
        <v>9</v>
      </c>
      <c r="C176" s="272">
        <v>2</v>
      </c>
      <c r="D176" s="272">
        <v>1</v>
      </c>
      <c r="E176" s="273">
        <v>1</v>
      </c>
      <c r="F176" s="275">
        <v>2</v>
      </c>
      <c r="G176" s="288" t="s">
        <v>285</v>
      </c>
      <c r="H176" s="260">
        <v>145</v>
      </c>
      <c r="I176" s="282"/>
      <c r="J176" s="350"/>
      <c r="K176" s="350"/>
      <c r="L176" s="350"/>
    </row>
    <row r="177" spans="1:12" ht="54.75" customHeight="1">
      <c r="A177" s="279">
        <v>2</v>
      </c>
      <c r="B177" s="272">
        <v>9</v>
      </c>
      <c r="C177" s="272">
        <v>2</v>
      </c>
      <c r="D177" s="272">
        <v>1</v>
      </c>
      <c r="E177" s="273">
        <v>1</v>
      </c>
      <c r="F177" s="275">
        <v>3</v>
      </c>
      <c r="G177" s="288" t="s">
        <v>286</v>
      </c>
      <c r="H177" s="260">
        <v>146</v>
      </c>
      <c r="I177" s="282"/>
      <c r="J177" s="282"/>
      <c r="K177" s="282"/>
      <c r="L177" s="282"/>
    </row>
    <row r="178" spans="1:12" ht="39" customHeight="1">
      <c r="A178" s="351">
        <v>2</v>
      </c>
      <c r="B178" s="351">
        <v>9</v>
      </c>
      <c r="C178" s="351">
        <v>2</v>
      </c>
      <c r="D178" s="351">
        <v>2</v>
      </c>
      <c r="E178" s="351"/>
      <c r="F178" s="351"/>
      <c r="G178" s="276" t="s">
        <v>287</v>
      </c>
      <c r="H178" s="260">
        <v>147</v>
      </c>
      <c r="I178" s="278">
        <f>I179</f>
        <v>0</v>
      </c>
      <c r="J178" s="313">
        <f>J179</f>
        <v>0</v>
      </c>
      <c r="K178" s="278">
        <f>K179</f>
        <v>0</v>
      </c>
      <c r="L178" s="277">
        <f>L179</f>
        <v>0</v>
      </c>
    </row>
    <row r="179" spans="1:12" ht="43.5" customHeight="1">
      <c r="A179" s="279">
        <v>2</v>
      </c>
      <c r="B179" s="272">
        <v>9</v>
      </c>
      <c r="C179" s="272">
        <v>2</v>
      </c>
      <c r="D179" s="272">
        <v>2</v>
      </c>
      <c r="E179" s="273">
        <v>1</v>
      </c>
      <c r="F179" s="275"/>
      <c r="G179" s="288" t="s">
        <v>288</v>
      </c>
      <c r="H179" s="260">
        <v>148</v>
      </c>
      <c r="I179" s="316">
        <f>SUM(I180:I182)</f>
        <v>0</v>
      </c>
      <c r="J179" s="316">
        <f>SUM(J180:J182)</f>
        <v>0</v>
      </c>
      <c r="K179" s="316">
        <f>SUM(K180:K182)</f>
        <v>0</v>
      </c>
      <c r="L179" s="316">
        <f>SUM(L180:L182)</f>
        <v>0</v>
      </c>
    </row>
    <row r="180" spans="1:12" ht="54.75" customHeight="1">
      <c r="A180" s="279">
        <v>2</v>
      </c>
      <c r="B180" s="272">
        <v>9</v>
      </c>
      <c r="C180" s="272">
        <v>2</v>
      </c>
      <c r="D180" s="272">
        <v>2</v>
      </c>
      <c r="E180" s="272">
        <v>1</v>
      </c>
      <c r="F180" s="275">
        <v>1</v>
      </c>
      <c r="G180" s="352" t="s">
        <v>289</v>
      </c>
      <c r="H180" s="260">
        <v>149</v>
      </c>
      <c r="I180" s="282"/>
      <c r="J180" s="281"/>
      <c r="K180" s="281"/>
      <c r="L180" s="281"/>
    </row>
    <row r="181" spans="1:12" ht="54" customHeight="1">
      <c r="A181" s="291">
        <v>2</v>
      </c>
      <c r="B181" s="293">
        <v>9</v>
      </c>
      <c r="C181" s="291">
        <v>2</v>
      </c>
      <c r="D181" s="292">
        <v>2</v>
      </c>
      <c r="E181" s="292">
        <v>1</v>
      </c>
      <c r="F181" s="294">
        <v>2</v>
      </c>
      <c r="G181" s="325" t="s">
        <v>290</v>
      </c>
      <c r="H181" s="260">
        <v>150</v>
      </c>
      <c r="I181" s="281"/>
      <c r="J181" s="283"/>
      <c r="K181" s="283"/>
      <c r="L181" s="283"/>
    </row>
    <row r="182" spans="1:12" ht="54" customHeight="1">
      <c r="A182" s="272">
        <v>2</v>
      </c>
      <c r="B182" s="334">
        <v>9</v>
      </c>
      <c r="C182" s="299">
        <v>2</v>
      </c>
      <c r="D182" s="300">
        <v>2</v>
      </c>
      <c r="E182" s="300">
        <v>1</v>
      </c>
      <c r="F182" s="301">
        <v>3</v>
      </c>
      <c r="G182" s="302" t="s">
        <v>291</v>
      </c>
      <c r="H182" s="260">
        <v>151</v>
      </c>
      <c r="I182" s="350"/>
      <c r="J182" s="350"/>
      <c r="K182" s="350"/>
      <c r="L182" s="350"/>
    </row>
    <row r="183" spans="1:12" ht="76.5" customHeight="1">
      <c r="A183" s="256">
        <v>3</v>
      </c>
      <c r="B183" s="258"/>
      <c r="C183" s="256"/>
      <c r="D183" s="257"/>
      <c r="E183" s="257"/>
      <c r="F183" s="259"/>
      <c r="G183" s="330" t="s">
        <v>292</v>
      </c>
      <c r="H183" s="260">
        <v>152</v>
      </c>
      <c r="I183" s="261">
        <f>SUM(I184+I237+I302)</f>
        <v>9000</v>
      </c>
      <c r="J183" s="353">
        <f>SUM(J184+J237+J302)</f>
        <v>9000</v>
      </c>
      <c r="K183" s="262">
        <f>SUM(K184+K237+K302)</f>
        <v>2541</v>
      </c>
      <c r="L183" s="261">
        <f>SUM(L184+L237+L302)</f>
        <v>2541</v>
      </c>
    </row>
    <row r="184" spans="1:12" ht="34.5" customHeight="1">
      <c r="A184" s="320">
        <v>3</v>
      </c>
      <c r="B184" s="256">
        <v>1</v>
      </c>
      <c r="C184" s="285"/>
      <c r="D184" s="264"/>
      <c r="E184" s="264"/>
      <c r="F184" s="342"/>
      <c r="G184" s="311" t="s">
        <v>293</v>
      </c>
      <c r="H184" s="260">
        <v>153</v>
      </c>
      <c r="I184" s="277">
        <f>SUM(I185+I208+I215+I227+I231)</f>
        <v>9000</v>
      </c>
      <c r="J184" s="312">
        <f>SUM(J185+J208+J215+J227+J231)</f>
        <v>9000</v>
      </c>
      <c r="K184" s="312">
        <f>SUM(K185+K208+K215+K227+K231)</f>
        <v>2541</v>
      </c>
      <c r="L184" s="312">
        <f>SUM(L185+L208+L215+L227+L231)</f>
        <v>2541</v>
      </c>
    </row>
    <row r="185" spans="1:12" ht="30.75" customHeight="1">
      <c r="A185" s="267">
        <v>3</v>
      </c>
      <c r="B185" s="266">
        <v>1</v>
      </c>
      <c r="C185" s="267">
        <v>1</v>
      </c>
      <c r="D185" s="265"/>
      <c r="E185" s="265"/>
      <c r="F185" s="354"/>
      <c r="G185" s="305" t="s">
        <v>294</v>
      </c>
      <c r="H185" s="260">
        <v>154</v>
      </c>
      <c r="I185" s="312">
        <f>SUM(I186+I189+I194+I200+I205)</f>
        <v>9000</v>
      </c>
      <c r="J185" s="313">
        <f>SUM(J186+J189+J194+J200+J205)</f>
        <v>9000</v>
      </c>
      <c r="K185" s="278">
        <f>SUM(K186+K189+K194+K200+K205)</f>
        <v>2541</v>
      </c>
      <c r="L185" s="277">
        <f>SUM(L186+L189+L194+L200+L205)</f>
        <v>2541</v>
      </c>
    </row>
    <row r="186" spans="1:12" ht="33" customHeight="1">
      <c r="A186" s="272">
        <v>3</v>
      </c>
      <c r="B186" s="274">
        <v>1</v>
      </c>
      <c r="C186" s="272">
        <v>1</v>
      </c>
      <c r="D186" s="273">
        <v>1</v>
      </c>
      <c r="E186" s="273"/>
      <c r="F186" s="355"/>
      <c r="G186" s="305" t="s">
        <v>295</v>
      </c>
      <c r="H186" s="260">
        <v>155</v>
      </c>
      <c r="I186" s="277">
        <f>I187</f>
        <v>0</v>
      </c>
      <c r="J186" s="315">
        <f>J187</f>
        <v>0</v>
      </c>
      <c r="K186" s="316">
        <f>K187</f>
        <v>0</v>
      </c>
      <c r="L186" s="312">
        <f>L187</f>
        <v>0</v>
      </c>
    </row>
    <row r="187" spans="1:12" ht="24" customHeight="1">
      <c r="A187" s="272">
        <v>3</v>
      </c>
      <c r="B187" s="274">
        <v>1</v>
      </c>
      <c r="C187" s="272">
        <v>1</v>
      </c>
      <c r="D187" s="273">
        <v>1</v>
      </c>
      <c r="E187" s="273">
        <v>1</v>
      </c>
      <c r="F187" s="321"/>
      <c r="G187" s="305" t="s">
        <v>295</v>
      </c>
      <c r="H187" s="260">
        <v>156</v>
      </c>
      <c r="I187" s="312">
        <f>I188</f>
        <v>0</v>
      </c>
      <c r="J187" s="277">
        <f t="shared" ref="J187:L187" si="29">J188</f>
        <v>0</v>
      </c>
      <c r="K187" s="277">
        <f t="shared" si="29"/>
        <v>0</v>
      </c>
      <c r="L187" s="277">
        <f t="shared" si="29"/>
        <v>0</v>
      </c>
    </row>
    <row r="188" spans="1:12" ht="31.5" customHeight="1">
      <c r="A188" s="272">
        <v>3</v>
      </c>
      <c r="B188" s="274">
        <v>1</v>
      </c>
      <c r="C188" s="272">
        <v>1</v>
      </c>
      <c r="D188" s="273">
        <v>1</v>
      </c>
      <c r="E188" s="273">
        <v>1</v>
      </c>
      <c r="F188" s="321">
        <v>1</v>
      </c>
      <c r="G188" s="305" t="s">
        <v>295</v>
      </c>
      <c r="H188" s="260">
        <v>157</v>
      </c>
      <c r="I188" s="283"/>
      <c r="J188" s="283"/>
      <c r="K188" s="283"/>
      <c r="L188" s="283"/>
    </row>
    <row r="189" spans="1:12" ht="27.75" customHeight="1">
      <c r="A189" s="267">
        <v>3</v>
      </c>
      <c r="B189" s="265">
        <v>1</v>
      </c>
      <c r="C189" s="265">
        <v>1</v>
      </c>
      <c r="D189" s="265">
        <v>2</v>
      </c>
      <c r="E189" s="265"/>
      <c r="F189" s="268"/>
      <c r="G189" s="288" t="s">
        <v>296</v>
      </c>
      <c r="H189" s="260">
        <v>158</v>
      </c>
      <c r="I189" s="312">
        <f>I190</f>
        <v>0</v>
      </c>
      <c r="J189" s="315">
        <f>J190</f>
        <v>0</v>
      </c>
      <c r="K189" s="316">
        <f>K190</f>
        <v>0</v>
      </c>
      <c r="L189" s="312">
        <f>L190</f>
        <v>0</v>
      </c>
    </row>
    <row r="190" spans="1:12" ht="27.75" customHeight="1">
      <c r="A190" s="272">
        <v>3</v>
      </c>
      <c r="B190" s="273">
        <v>1</v>
      </c>
      <c r="C190" s="273">
        <v>1</v>
      </c>
      <c r="D190" s="273">
        <v>2</v>
      </c>
      <c r="E190" s="273">
        <v>1</v>
      </c>
      <c r="F190" s="275"/>
      <c r="G190" s="288" t="s">
        <v>296</v>
      </c>
      <c r="H190" s="260">
        <v>159</v>
      </c>
      <c r="I190" s="277">
        <f>SUM(I191:I193)</f>
        <v>0</v>
      </c>
      <c r="J190" s="313">
        <f>SUM(J191:J193)</f>
        <v>0</v>
      </c>
      <c r="K190" s="278">
        <f>SUM(K191:K193)</f>
        <v>0</v>
      </c>
      <c r="L190" s="277">
        <f>SUM(L191:L193)</f>
        <v>0</v>
      </c>
    </row>
    <row r="191" spans="1:12" ht="27" customHeight="1">
      <c r="A191" s="267">
        <v>3</v>
      </c>
      <c r="B191" s="265">
        <v>1</v>
      </c>
      <c r="C191" s="265">
        <v>1</v>
      </c>
      <c r="D191" s="265">
        <v>2</v>
      </c>
      <c r="E191" s="265">
        <v>1</v>
      </c>
      <c r="F191" s="268">
        <v>1</v>
      </c>
      <c r="G191" s="288" t="s">
        <v>297</v>
      </c>
      <c r="H191" s="260">
        <v>160</v>
      </c>
      <c r="I191" s="281"/>
      <c r="J191" s="281"/>
      <c r="K191" s="281"/>
      <c r="L191" s="350"/>
    </row>
    <row r="192" spans="1:12" ht="27" customHeight="1">
      <c r="A192" s="272">
        <v>3</v>
      </c>
      <c r="B192" s="273">
        <v>1</v>
      </c>
      <c r="C192" s="273">
        <v>1</v>
      </c>
      <c r="D192" s="273">
        <v>2</v>
      </c>
      <c r="E192" s="273">
        <v>1</v>
      </c>
      <c r="F192" s="275">
        <v>2</v>
      </c>
      <c r="G192" s="276" t="s">
        <v>298</v>
      </c>
      <c r="H192" s="260">
        <v>161</v>
      </c>
      <c r="I192" s="283"/>
      <c r="J192" s="283"/>
      <c r="K192" s="283"/>
      <c r="L192" s="283"/>
    </row>
    <row r="193" spans="1:12" ht="26.25" customHeight="1">
      <c r="A193" s="267">
        <v>3</v>
      </c>
      <c r="B193" s="265">
        <v>1</v>
      </c>
      <c r="C193" s="265">
        <v>1</v>
      </c>
      <c r="D193" s="265">
        <v>2</v>
      </c>
      <c r="E193" s="265">
        <v>1</v>
      </c>
      <c r="F193" s="268">
        <v>3</v>
      </c>
      <c r="G193" s="288" t="s">
        <v>299</v>
      </c>
      <c r="H193" s="260">
        <v>162</v>
      </c>
      <c r="I193" s="281"/>
      <c r="J193" s="281"/>
      <c r="K193" s="281"/>
      <c r="L193" s="350"/>
    </row>
    <row r="194" spans="1:12" ht="27.75" customHeight="1">
      <c r="A194" s="272">
        <v>3</v>
      </c>
      <c r="B194" s="273">
        <v>1</v>
      </c>
      <c r="C194" s="273">
        <v>1</v>
      </c>
      <c r="D194" s="273">
        <v>3</v>
      </c>
      <c r="E194" s="273"/>
      <c r="F194" s="275"/>
      <c r="G194" s="276" t="s">
        <v>300</v>
      </c>
      <c r="H194" s="260">
        <v>163</v>
      </c>
      <c r="I194" s="277">
        <f>I195</f>
        <v>9000</v>
      </c>
      <c r="J194" s="277">
        <f t="shared" ref="J194:L194" si="30">J195</f>
        <v>9000</v>
      </c>
      <c r="K194" s="277">
        <f t="shared" si="30"/>
        <v>2541</v>
      </c>
      <c r="L194" s="277">
        <f t="shared" si="30"/>
        <v>2541</v>
      </c>
    </row>
    <row r="195" spans="1:12" ht="23.25" customHeight="1">
      <c r="A195" s="272">
        <v>3</v>
      </c>
      <c r="B195" s="273">
        <v>1</v>
      </c>
      <c r="C195" s="273">
        <v>1</v>
      </c>
      <c r="D195" s="273">
        <v>3</v>
      </c>
      <c r="E195" s="273">
        <v>1</v>
      </c>
      <c r="F195" s="275"/>
      <c r="G195" s="276" t="s">
        <v>300</v>
      </c>
      <c r="H195" s="260">
        <v>164</v>
      </c>
      <c r="I195" s="277">
        <f>SUM(I196:I199)</f>
        <v>9000</v>
      </c>
      <c r="J195" s="277">
        <f>SUM(J196:J199)</f>
        <v>9000</v>
      </c>
      <c r="K195" s="277">
        <f t="shared" ref="K195:L195" si="31">SUM(K196:K198)</f>
        <v>2541</v>
      </c>
      <c r="L195" s="277">
        <f t="shared" si="31"/>
        <v>2541</v>
      </c>
    </row>
    <row r="196" spans="1:12" ht="23.25" customHeight="1">
      <c r="A196" s="272">
        <v>3</v>
      </c>
      <c r="B196" s="273">
        <v>1</v>
      </c>
      <c r="C196" s="273">
        <v>1</v>
      </c>
      <c r="D196" s="273">
        <v>3</v>
      </c>
      <c r="E196" s="273">
        <v>1</v>
      </c>
      <c r="F196" s="275">
        <v>1</v>
      </c>
      <c r="G196" s="276" t="s">
        <v>301</v>
      </c>
      <c r="H196" s="260">
        <v>165</v>
      </c>
      <c r="I196" s="283"/>
      <c r="J196" s="283"/>
      <c r="K196" s="283"/>
      <c r="L196" s="350"/>
    </row>
    <row r="197" spans="1:12" ht="29.25" customHeight="1">
      <c r="A197" s="272">
        <v>3</v>
      </c>
      <c r="B197" s="273">
        <v>1</v>
      </c>
      <c r="C197" s="273">
        <v>1</v>
      </c>
      <c r="D197" s="273">
        <v>3</v>
      </c>
      <c r="E197" s="273">
        <v>1</v>
      </c>
      <c r="F197" s="275">
        <v>2</v>
      </c>
      <c r="G197" s="276" t="s">
        <v>302</v>
      </c>
      <c r="H197" s="260">
        <v>166</v>
      </c>
      <c r="I197" s="281">
        <v>7000</v>
      </c>
      <c r="J197" s="281">
        <v>7000</v>
      </c>
      <c r="K197" s="283">
        <v>2541</v>
      </c>
      <c r="L197" s="283">
        <v>2541</v>
      </c>
    </row>
    <row r="198" spans="1:12" ht="27" customHeight="1">
      <c r="A198" s="272">
        <v>3</v>
      </c>
      <c r="B198" s="273">
        <v>1</v>
      </c>
      <c r="C198" s="273">
        <v>1</v>
      </c>
      <c r="D198" s="273">
        <v>3</v>
      </c>
      <c r="E198" s="273">
        <v>1</v>
      </c>
      <c r="F198" s="275">
        <v>3</v>
      </c>
      <c r="G198" s="305" t="s">
        <v>303</v>
      </c>
      <c r="H198" s="260">
        <v>167</v>
      </c>
      <c r="I198" s="281"/>
      <c r="J198" s="281"/>
      <c r="K198" s="303"/>
      <c r="L198" s="303"/>
    </row>
    <row r="199" spans="1:12" ht="26.4">
      <c r="A199" s="291">
        <v>3</v>
      </c>
      <c r="B199" s="292">
        <v>1</v>
      </c>
      <c r="C199" s="292">
        <v>1</v>
      </c>
      <c r="D199" s="292">
        <v>3</v>
      </c>
      <c r="E199" s="292">
        <v>1</v>
      </c>
      <c r="F199" s="294">
        <v>4</v>
      </c>
      <c r="G199" s="338" t="s">
        <v>304</v>
      </c>
      <c r="H199" s="260">
        <v>168</v>
      </c>
      <c r="I199" s="356">
        <v>2000</v>
      </c>
      <c r="J199" s="356">
        <v>2000</v>
      </c>
      <c r="K199" s="283"/>
      <c r="L199" s="283"/>
    </row>
    <row r="200" spans="1:12" ht="27" customHeight="1">
      <c r="A200" s="291">
        <v>3</v>
      </c>
      <c r="B200" s="292">
        <v>1</v>
      </c>
      <c r="C200" s="292">
        <v>1</v>
      </c>
      <c r="D200" s="292">
        <v>4</v>
      </c>
      <c r="E200" s="292"/>
      <c r="F200" s="294"/>
      <c r="G200" s="325" t="s">
        <v>305</v>
      </c>
      <c r="H200" s="260">
        <v>169</v>
      </c>
      <c r="I200" s="277">
        <f>I201</f>
        <v>0</v>
      </c>
      <c r="J200" s="317">
        <f>J201</f>
        <v>0</v>
      </c>
      <c r="K200" s="318">
        <f>K201</f>
        <v>0</v>
      </c>
      <c r="L200" s="289">
        <f>L201</f>
        <v>0</v>
      </c>
    </row>
    <row r="201" spans="1:12" ht="27.75" customHeight="1">
      <c r="A201" s="272">
        <v>3</v>
      </c>
      <c r="B201" s="273">
        <v>1</v>
      </c>
      <c r="C201" s="273">
        <v>1</v>
      </c>
      <c r="D201" s="273">
        <v>4</v>
      </c>
      <c r="E201" s="273">
        <v>1</v>
      </c>
      <c r="F201" s="275"/>
      <c r="G201" s="325" t="s">
        <v>305</v>
      </c>
      <c r="H201" s="260">
        <v>170</v>
      </c>
      <c r="I201" s="312">
        <f>SUM(I202:I204)</f>
        <v>0</v>
      </c>
      <c r="J201" s="313">
        <f>SUM(J202:J204)</f>
        <v>0</v>
      </c>
      <c r="K201" s="278">
        <f>SUM(K202:K204)</f>
        <v>0</v>
      </c>
      <c r="L201" s="277">
        <f>SUM(L202:L204)</f>
        <v>0</v>
      </c>
    </row>
    <row r="202" spans="1:12" ht="24.75" customHeight="1">
      <c r="A202" s="272">
        <v>3</v>
      </c>
      <c r="B202" s="273">
        <v>1</v>
      </c>
      <c r="C202" s="273">
        <v>1</v>
      </c>
      <c r="D202" s="273">
        <v>4</v>
      </c>
      <c r="E202" s="273">
        <v>1</v>
      </c>
      <c r="F202" s="275">
        <v>1</v>
      </c>
      <c r="G202" s="276" t="s">
        <v>306</v>
      </c>
      <c r="H202" s="260">
        <v>171</v>
      </c>
      <c r="I202" s="283"/>
      <c r="J202" s="283"/>
      <c r="K202" s="283"/>
      <c r="L202" s="350"/>
    </row>
    <row r="203" spans="1:12" ht="25.5" customHeight="1">
      <c r="A203" s="267">
        <v>3</v>
      </c>
      <c r="B203" s="265">
        <v>1</v>
      </c>
      <c r="C203" s="265">
        <v>1</v>
      </c>
      <c r="D203" s="265">
        <v>4</v>
      </c>
      <c r="E203" s="265">
        <v>1</v>
      </c>
      <c r="F203" s="268">
        <v>2</v>
      </c>
      <c r="G203" s="288" t="s">
        <v>307</v>
      </c>
      <c r="H203" s="260">
        <v>172</v>
      </c>
      <c r="I203" s="281"/>
      <c r="J203" s="281"/>
      <c r="K203" s="282"/>
      <c r="L203" s="283"/>
    </row>
    <row r="204" spans="1:12" ht="31.5" customHeight="1">
      <c r="A204" s="272">
        <v>3</v>
      </c>
      <c r="B204" s="273">
        <v>1</v>
      </c>
      <c r="C204" s="273">
        <v>1</v>
      </c>
      <c r="D204" s="273">
        <v>4</v>
      </c>
      <c r="E204" s="273">
        <v>1</v>
      </c>
      <c r="F204" s="275">
        <v>3</v>
      </c>
      <c r="G204" s="276" t="s">
        <v>308</v>
      </c>
      <c r="H204" s="260">
        <v>173</v>
      </c>
      <c r="I204" s="281"/>
      <c r="J204" s="281"/>
      <c r="K204" s="281"/>
      <c r="L204" s="283"/>
    </row>
    <row r="205" spans="1:12" ht="25.5" customHeight="1">
      <c r="A205" s="272">
        <v>3</v>
      </c>
      <c r="B205" s="273">
        <v>1</v>
      </c>
      <c r="C205" s="273">
        <v>1</v>
      </c>
      <c r="D205" s="273">
        <v>5</v>
      </c>
      <c r="E205" s="273"/>
      <c r="F205" s="275"/>
      <c r="G205" s="276" t="s">
        <v>309</v>
      </c>
      <c r="H205" s="260">
        <v>174</v>
      </c>
      <c r="I205" s="277">
        <f>I206</f>
        <v>0</v>
      </c>
      <c r="J205" s="313">
        <f t="shared" ref="J205:L206" si="32">J206</f>
        <v>0</v>
      </c>
      <c r="K205" s="278">
        <f t="shared" si="32"/>
        <v>0</v>
      </c>
      <c r="L205" s="277">
        <f t="shared" si="32"/>
        <v>0</v>
      </c>
    </row>
    <row r="206" spans="1:12" ht="26.25" customHeight="1">
      <c r="A206" s="291">
        <v>3</v>
      </c>
      <c r="B206" s="292">
        <v>1</v>
      </c>
      <c r="C206" s="292">
        <v>1</v>
      </c>
      <c r="D206" s="292">
        <v>5</v>
      </c>
      <c r="E206" s="292">
        <v>1</v>
      </c>
      <c r="F206" s="294"/>
      <c r="G206" s="276" t="s">
        <v>309</v>
      </c>
      <c r="H206" s="260">
        <v>175</v>
      </c>
      <c r="I206" s="278">
        <f>I207</f>
        <v>0</v>
      </c>
      <c r="J206" s="278">
        <f t="shared" si="32"/>
        <v>0</v>
      </c>
      <c r="K206" s="278">
        <f t="shared" si="32"/>
        <v>0</v>
      </c>
      <c r="L206" s="278">
        <f t="shared" si="32"/>
        <v>0</v>
      </c>
    </row>
    <row r="207" spans="1:12" ht="27" customHeight="1">
      <c r="A207" s="272">
        <v>3</v>
      </c>
      <c r="B207" s="273">
        <v>1</v>
      </c>
      <c r="C207" s="273">
        <v>1</v>
      </c>
      <c r="D207" s="273">
        <v>5</v>
      </c>
      <c r="E207" s="273">
        <v>1</v>
      </c>
      <c r="F207" s="275">
        <v>1</v>
      </c>
      <c r="G207" s="276" t="s">
        <v>309</v>
      </c>
      <c r="H207" s="260">
        <v>176</v>
      </c>
      <c r="I207" s="281"/>
      <c r="J207" s="283"/>
      <c r="K207" s="283"/>
      <c r="L207" s="283"/>
    </row>
    <row r="208" spans="1:12" ht="26.25" customHeight="1">
      <c r="A208" s="291">
        <v>3</v>
      </c>
      <c r="B208" s="292">
        <v>1</v>
      </c>
      <c r="C208" s="292">
        <v>2</v>
      </c>
      <c r="D208" s="292"/>
      <c r="E208" s="292"/>
      <c r="F208" s="294"/>
      <c r="G208" s="325" t="s">
        <v>310</v>
      </c>
      <c r="H208" s="260">
        <v>177</v>
      </c>
      <c r="I208" s="277">
        <f>I209</f>
        <v>0</v>
      </c>
      <c r="J208" s="317">
        <f t="shared" ref="I208:L209" si="33">J209</f>
        <v>0</v>
      </c>
      <c r="K208" s="318">
        <f t="shared" si="33"/>
        <v>0</v>
      </c>
      <c r="L208" s="289">
        <f t="shared" si="33"/>
        <v>0</v>
      </c>
    </row>
    <row r="209" spans="1:16" ht="25.5" customHeight="1">
      <c r="A209" s="272">
        <v>3</v>
      </c>
      <c r="B209" s="273">
        <v>1</v>
      </c>
      <c r="C209" s="273">
        <v>2</v>
      </c>
      <c r="D209" s="273">
        <v>1</v>
      </c>
      <c r="E209" s="273"/>
      <c r="F209" s="275"/>
      <c r="G209" s="325" t="s">
        <v>310</v>
      </c>
      <c r="H209" s="260">
        <v>178</v>
      </c>
      <c r="I209" s="312">
        <f t="shared" si="33"/>
        <v>0</v>
      </c>
      <c r="J209" s="313">
        <f t="shared" si="33"/>
        <v>0</v>
      </c>
      <c r="K209" s="278">
        <f t="shared" si="33"/>
        <v>0</v>
      </c>
      <c r="L209" s="277">
        <f t="shared" si="33"/>
        <v>0</v>
      </c>
    </row>
    <row r="210" spans="1:16" ht="26.25" customHeight="1">
      <c r="A210" s="267">
        <v>3</v>
      </c>
      <c r="B210" s="265">
        <v>1</v>
      </c>
      <c r="C210" s="265">
        <v>2</v>
      </c>
      <c r="D210" s="265">
        <v>1</v>
      </c>
      <c r="E210" s="265">
        <v>1</v>
      </c>
      <c r="F210" s="268"/>
      <c r="G210" s="325" t="s">
        <v>310</v>
      </c>
      <c r="H210" s="260">
        <v>179</v>
      </c>
      <c r="I210" s="277">
        <f>SUM(I211:I214)</f>
        <v>0</v>
      </c>
      <c r="J210" s="315">
        <f>SUM(J211:J214)</f>
        <v>0</v>
      </c>
      <c r="K210" s="316">
        <f>SUM(K211:K214)</f>
        <v>0</v>
      </c>
      <c r="L210" s="312">
        <f>SUM(L211:L214)</f>
        <v>0</v>
      </c>
    </row>
    <row r="211" spans="1:16" ht="41.25" customHeight="1">
      <c r="A211" s="272">
        <v>3</v>
      </c>
      <c r="B211" s="273">
        <v>1</v>
      </c>
      <c r="C211" s="273">
        <v>2</v>
      </c>
      <c r="D211" s="273">
        <v>1</v>
      </c>
      <c r="E211" s="273">
        <v>1</v>
      </c>
      <c r="F211" s="308">
        <v>2</v>
      </c>
      <c r="G211" s="276" t="s">
        <v>311</v>
      </c>
      <c r="H211" s="260">
        <v>180</v>
      </c>
      <c r="I211" s="283"/>
      <c r="J211" s="283"/>
      <c r="K211" s="283"/>
      <c r="L211" s="283"/>
    </row>
    <row r="212" spans="1:16" ht="26.25" customHeight="1">
      <c r="A212" s="272">
        <v>3</v>
      </c>
      <c r="B212" s="273">
        <v>1</v>
      </c>
      <c r="C212" s="273">
        <v>2</v>
      </c>
      <c r="D212" s="272">
        <v>1</v>
      </c>
      <c r="E212" s="273">
        <v>1</v>
      </c>
      <c r="F212" s="308">
        <v>3</v>
      </c>
      <c r="G212" s="276" t="s">
        <v>312</v>
      </c>
      <c r="H212" s="260">
        <v>181</v>
      </c>
      <c r="I212" s="283"/>
      <c r="J212" s="283"/>
      <c r="K212" s="283"/>
      <c r="L212" s="283"/>
    </row>
    <row r="213" spans="1:16" ht="27.75" customHeight="1">
      <c r="A213" s="272">
        <v>3</v>
      </c>
      <c r="B213" s="273">
        <v>1</v>
      </c>
      <c r="C213" s="273">
        <v>2</v>
      </c>
      <c r="D213" s="272">
        <v>1</v>
      </c>
      <c r="E213" s="273">
        <v>1</v>
      </c>
      <c r="F213" s="308">
        <v>4</v>
      </c>
      <c r="G213" s="276" t="s">
        <v>313</v>
      </c>
      <c r="H213" s="260">
        <v>182</v>
      </c>
      <c r="I213" s="283"/>
      <c r="J213" s="283"/>
      <c r="K213" s="283"/>
      <c r="L213" s="283"/>
    </row>
    <row r="214" spans="1:16" ht="27" customHeight="1">
      <c r="A214" s="291">
        <v>3</v>
      </c>
      <c r="B214" s="300">
        <v>1</v>
      </c>
      <c r="C214" s="300">
        <v>2</v>
      </c>
      <c r="D214" s="299">
        <v>1</v>
      </c>
      <c r="E214" s="300">
        <v>1</v>
      </c>
      <c r="F214" s="346">
        <v>5</v>
      </c>
      <c r="G214" s="302" t="s">
        <v>314</v>
      </c>
      <c r="H214" s="260">
        <v>183</v>
      </c>
      <c r="I214" s="283"/>
      <c r="J214" s="283"/>
      <c r="K214" s="283"/>
      <c r="L214" s="350"/>
    </row>
    <row r="215" spans="1:16" ht="29.25" customHeight="1">
      <c r="A215" s="272">
        <v>3</v>
      </c>
      <c r="B215" s="273">
        <v>1</v>
      </c>
      <c r="C215" s="273">
        <v>3</v>
      </c>
      <c r="D215" s="272"/>
      <c r="E215" s="273"/>
      <c r="F215" s="275"/>
      <c r="G215" s="276" t="s">
        <v>315</v>
      </c>
      <c r="H215" s="260">
        <v>184</v>
      </c>
      <c r="I215" s="277">
        <f>SUM(I216+I219)</f>
        <v>0</v>
      </c>
      <c r="J215" s="313">
        <f>SUM(J216+J219)</f>
        <v>0</v>
      </c>
      <c r="K215" s="278">
        <f>SUM(K216+K219)</f>
        <v>0</v>
      </c>
      <c r="L215" s="277">
        <f>SUM(L216+L219)</f>
        <v>0</v>
      </c>
    </row>
    <row r="216" spans="1:16" ht="27.75" customHeight="1">
      <c r="A216" s="267">
        <v>3</v>
      </c>
      <c r="B216" s="265">
        <v>1</v>
      </c>
      <c r="C216" s="265">
        <v>3</v>
      </c>
      <c r="D216" s="267">
        <v>1</v>
      </c>
      <c r="E216" s="272"/>
      <c r="F216" s="268"/>
      <c r="G216" s="288" t="s">
        <v>316</v>
      </c>
      <c r="H216" s="260">
        <v>185</v>
      </c>
      <c r="I216" s="312">
        <f>I217</f>
        <v>0</v>
      </c>
      <c r="J216" s="315">
        <f t="shared" ref="I216:L217" si="34">J217</f>
        <v>0</v>
      </c>
      <c r="K216" s="316">
        <f t="shared" si="34"/>
        <v>0</v>
      </c>
      <c r="L216" s="312">
        <f t="shared" si="34"/>
        <v>0</v>
      </c>
    </row>
    <row r="217" spans="1:16" ht="30.75" customHeight="1">
      <c r="A217" s="272">
        <v>3</v>
      </c>
      <c r="B217" s="273">
        <v>1</v>
      </c>
      <c r="C217" s="273">
        <v>3</v>
      </c>
      <c r="D217" s="272">
        <v>1</v>
      </c>
      <c r="E217" s="272">
        <v>1</v>
      </c>
      <c r="F217" s="275"/>
      <c r="G217" s="288" t="s">
        <v>316</v>
      </c>
      <c r="H217" s="260">
        <v>186</v>
      </c>
      <c r="I217" s="277">
        <f t="shared" si="34"/>
        <v>0</v>
      </c>
      <c r="J217" s="313">
        <f t="shared" si="34"/>
        <v>0</v>
      </c>
      <c r="K217" s="278">
        <f t="shared" si="34"/>
        <v>0</v>
      </c>
      <c r="L217" s="277">
        <f t="shared" si="34"/>
        <v>0</v>
      </c>
    </row>
    <row r="218" spans="1:16" ht="27.75" customHeight="1">
      <c r="A218" s="272">
        <v>3</v>
      </c>
      <c r="B218" s="274">
        <v>1</v>
      </c>
      <c r="C218" s="272">
        <v>3</v>
      </c>
      <c r="D218" s="273">
        <v>1</v>
      </c>
      <c r="E218" s="273">
        <v>1</v>
      </c>
      <c r="F218" s="275">
        <v>1</v>
      </c>
      <c r="G218" s="288" t="s">
        <v>316</v>
      </c>
      <c r="H218" s="260">
        <v>187</v>
      </c>
      <c r="I218" s="350"/>
      <c r="J218" s="350"/>
      <c r="K218" s="350"/>
      <c r="L218" s="350"/>
    </row>
    <row r="219" spans="1:16" ht="30.75" customHeight="1">
      <c r="A219" s="272">
        <v>3</v>
      </c>
      <c r="B219" s="274">
        <v>1</v>
      </c>
      <c r="C219" s="272">
        <v>3</v>
      </c>
      <c r="D219" s="273">
        <v>2</v>
      </c>
      <c r="E219" s="273"/>
      <c r="F219" s="275"/>
      <c r="G219" s="276" t="s">
        <v>317</v>
      </c>
      <c r="H219" s="260">
        <v>188</v>
      </c>
      <c r="I219" s="277">
        <f>I220</f>
        <v>0</v>
      </c>
      <c r="J219" s="313">
        <f>J220</f>
        <v>0</v>
      </c>
      <c r="K219" s="278">
        <f>K220</f>
        <v>0</v>
      </c>
      <c r="L219" s="277">
        <f>L220</f>
        <v>0</v>
      </c>
    </row>
    <row r="220" spans="1:16" ht="27" customHeight="1">
      <c r="A220" s="267">
        <v>3</v>
      </c>
      <c r="B220" s="266">
        <v>1</v>
      </c>
      <c r="C220" s="267">
        <v>3</v>
      </c>
      <c r="D220" s="265">
        <v>2</v>
      </c>
      <c r="E220" s="265">
        <v>1</v>
      </c>
      <c r="F220" s="268"/>
      <c r="G220" s="276" t="s">
        <v>317</v>
      </c>
      <c r="H220" s="260">
        <v>189</v>
      </c>
      <c r="I220" s="277">
        <f t="shared" ref="I220:P220" si="35">SUM(I221:I226)</f>
        <v>0</v>
      </c>
      <c r="J220" s="277">
        <f t="shared" si="35"/>
        <v>0</v>
      </c>
      <c r="K220" s="277">
        <f t="shared" si="35"/>
        <v>0</v>
      </c>
      <c r="L220" s="277">
        <f t="shared" si="35"/>
        <v>0</v>
      </c>
      <c r="M220" s="357">
        <f t="shared" si="35"/>
        <v>0</v>
      </c>
      <c r="N220" s="357">
        <f t="shared" si="35"/>
        <v>0</v>
      </c>
      <c r="O220" s="357">
        <f t="shared" si="35"/>
        <v>0</v>
      </c>
      <c r="P220" s="357">
        <f t="shared" si="35"/>
        <v>0</v>
      </c>
    </row>
    <row r="221" spans="1:16" ht="24.75" customHeight="1">
      <c r="A221" s="272">
        <v>3</v>
      </c>
      <c r="B221" s="274">
        <v>1</v>
      </c>
      <c r="C221" s="272">
        <v>3</v>
      </c>
      <c r="D221" s="273">
        <v>2</v>
      </c>
      <c r="E221" s="273">
        <v>1</v>
      </c>
      <c r="F221" s="275">
        <v>1</v>
      </c>
      <c r="G221" s="276" t="s">
        <v>318</v>
      </c>
      <c r="H221" s="260">
        <v>190</v>
      </c>
      <c r="I221" s="283"/>
      <c r="J221" s="283"/>
      <c r="K221" s="283"/>
      <c r="L221" s="350"/>
    </row>
    <row r="222" spans="1:16" ht="26.25" customHeight="1">
      <c r="A222" s="272">
        <v>3</v>
      </c>
      <c r="B222" s="274">
        <v>1</v>
      </c>
      <c r="C222" s="272">
        <v>3</v>
      </c>
      <c r="D222" s="273">
        <v>2</v>
      </c>
      <c r="E222" s="273">
        <v>1</v>
      </c>
      <c r="F222" s="275">
        <v>2</v>
      </c>
      <c r="G222" s="276" t="s">
        <v>319</v>
      </c>
      <c r="H222" s="260">
        <v>191</v>
      </c>
      <c r="I222" s="283"/>
      <c r="J222" s="283"/>
      <c r="K222" s="283"/>
      <c r="L222" s="283"/>
    </row>
    <row r="223" spans="1:16" ht="26.25" customHeight="1">
      <c r="A223" s="272">
        <v>3</v>
      </c>
      <c r="B223" s="274">
        <v>1</v>
      </c>
      <c r="C223" s="272">
        <v>3</v>
      </c>
      <c r="D223" s="273">
        <v>2</v>
      </c>
      <c r="E223" s="273">
        <v>1</v>
      </c>
      <c r="F223" s="275">
        <v>3</v>
      </c>
      <c r="G223" s="276" t="s">
        <v>320</v>
      </c>
      <c r="H223" s="260">
        <v>192</v>
      </c>
      <c r="I223" s="283"/>
      <c r="J223" s="283"/>
      <c r="K223" s="283"/>
      <c r="L223" s="283"/>
    </row>
    <row r="224" spans="1:16" ht="27.75" customHeight="1">
      <c r="A224" s="272">
        <v>3</v>
      </c>
      <c r="B224" s="274">
        <v>1</v>
      </c>
      <c r="C224" s="272">
        <v>3</v>
      </c>
      <c r="D224" s="273">
        <v>2</v>
      </c>
      <c r="E224" s="273">
        <v>1</v>
      </c>
      <c r="F224" s="275">
        <v>4</v>
      </c>
      <c r="G224" s="276" t="s">
        <v>321</v>
      </c>
      <c r="H224" s="260">
        <v>193</v>
      </c>
      <c r="I224" s="283"/>
      <c r="J224" s="283"/>
      <c r="K224" s="283"/>
      <c r="L224" s="350"/>
    </row>
    <row r="225" spans="1:12" ht="29.25" customHeight="1">
      <c r="A225" s="272">
        <v>3</v>
      </c>
      <c r="B225" s="274">
        <v>1</v>
      </c>
      <c r="C225" s="272">
        <v>3</v>
      </c>
      <c r="D225" s="273">
        <v>2</v>
      </c>
      <c r="E225" s="273">
        <v>1</v>
      </c>
      <c r="F225" s="275">
        <v>5</v>
      </c>
      <c r="G225" s="288" t="s">
        <v>322</v>
      </c>
      <c r="H225" s="260">
        <v>194</v>
      </c>
      <c r="I225" s="283"/>
      <c r="J225" s="283"/>
      <c r="K225" s="283"/>
      <c r="L225" s="283"/>
    </row>
    <row r="226" spans="1:12" ht="25.5" customHeight="1">
      <c r="A226" s="306">
        <v>3</v>
      </c>
      <c r="B226" s="276">
        <v>1</v>
      </c>
      <c r="C226" s="306">
        <v>3</v>
      </c>
      <c r="D226" s="307">
        <v>2</v>
      </c>
      <c r="E226" s="307">
        <v>1</v>
      </c>
      <c r="F226" s="308">
        <v>6</v>
      </c>
      <c r="G226" s="288" t="s">
        <v>317</v>
      </c>
      <c r="H226" s="260">
        <v>195</v>
      </c>
      <c r="I226" s="283"/>
      <c r="J226" s="283"/>
      <c r="K226" s="283"/>
      <c r="L226" s="350"/>
    </row>
    <row r="227" spans="1:12" ht="27" customHeight="1">
      <c r="A227" s="267">
        <v>3</v>
      </c>
      <c r="B227" s="265">
        <v>1</v>
      </c>
      <c r="C227" s="265">
        <v>4</v>
      </c>
      <c r="D227" s="265"/>
      <c r="E227" s="265"/>
      <c r="F227" s="268"/>
      <c r="G227" s="288" t="s">
        <v>323</v>
      </c>
      <c r="H227" s="260">
        <v>196</v>
      </c>
      <c r="I227" s="312">
        <f>I228</f>
        <v>0</v>
      </c>
      <c r="J227" s="315">
        <f t="shared" ref="J227:L229" si="36">J228</f>
        <v>0</v>
      </c>
      <c r="K227" s="316">
        <f t="shared" si="36"/>
        <v>0</v>
      </c>
      <c r="L227" s="316">
        <f t="shared" si="36"/>
        <v>0</v>
      </c>
    </row>
    <row r="228" spans="1:12" ht="27" customHeight="1">
      <c r="A228" s="291">
        <v>3</v>
      </c>
      <c r="B228" s="300">
        <v>1</v>
      </c>
      <c r="C228" s="300">
        <v>4</v>
      </c>
      <c r="D228" s="300">
        <v>1</v>
      </c>
      <c r="E228" s="300"/>
      <c r="F228" s="301"/>
      <c r="G228" s="288" t="s">
        <v>323</v>
      </c>
      <c r="H228" s="260">
        <v>197</v>
      </c>
      <c r="I228" s="295">
        <f>I229</f>
        <v>0</v>
      </c>
      <c r="J228" s="336">
        <f t="shared" si="36"/>
        <v>0</v>
      </c>
      <c r="K228" s="296">
        <f t="shared" si="36"/>
        <v>0</v>
      </c>
      <c r="L228" s="296">
        <f t="shared" si="36"/>
        <v>0</v>
      </c>
    </row>
    <row r="229" spans="1:12" ht="27.75" customHeight="1">
      <c r="A229" s="272">
        <v>3</v>
      </c>
      <c r="B229" s="273">
        <v>1</v>
      </c>
      <c r="C229" s="273">
        <v>4</v>
      </c>
      <c r="D229" s="273">
        <v>1</v>
      </c>
      <c r="E229" s="273">
        <v>1</v>
      </c>
      <c r="F229" s="275"/>
      <c r="G229" s="288" t="s">
        <v>324</v>
      </c>
      <c r="H229" s="260">
        <v>198</v>
      </c>
      <c r="I229" s="277">
        <f>I230</f>
        <v>0</v>
      </c>
      <c r="J229" s="313">
        <f t="shared" si="36"/>
        <v>0</v>
      </c>
      <c r="K229" s="278">
        <f t="shared" si="36"/>
        <v>0</v>
      </c>
      <c r="L229" s="278">
        <f t="shared" si="36"/>
        <v>0</v>
      </c>
    </row>
    <row r="230" spans="1:12" ht="27" customHeight="1">
      <c r="A230" s="279">
        <v>3</v>
      </c>
      <c r="B230" s="272">
        <v>1</v>
      </c>
      <c r="C230" s="273">
        <v>4</v>
      </c>
      <c r="D230" s="273">
        <v>1</v>
      </c>
      <c r="E230" s="273">
        <v>1</v>
      </c>
      <c r="F230" s="275">
        <v>1</v>
      </c>
      <c r="G230" s="288" t="s">
        <v>324</v>
      </c>
      <c r="H230" s="260">
        <v>199</v>
      </c>
      <c r="I230" s="283"/>
      <c r="J230" s="283"/>
      <c r="K230" s="283"/>
      <c r="L230" s="283"/>
    </row>
    <row r="231" spans="1:12" ht="26.25" customHeight="1">
      <c r="A231" s="279">
        <v>3</v>
      </c>
      <c r="B231" s="273">
        <v>1</v>
      </c>
      <c r="C231" s="273">
        <v>5</v>
      </c>
      <c r="D231" s="273"/>
      <c r="E231" s="273"/>
      <c r="F231" s="275"/>
      <c r="G231" s="276" t="s">
        <v>325</v>
      </c>
      <c r="H231" s="260">
        <v>200</v>
      </c>
      <c r="I231" s="277">
        <f>I232</f>
        <v>0</v>
      </c>
      <c r="J231" s="277">
        <f t="shared" ref="J231:L232" si="37">J232</f>
        <v>0</v>
      </c>
      <c r="K231" s="277">
        <f t="shared" si="37"/>
        <v>0</v>
      </c>
      <c r="L231" s="277">
        <f t="shared" si="37"/>
        <v>0</v>
      </c>
    </row>
    <row r="232" spans="1:12" ht="30" customHeight="1">
      <c r="A232" s="279">
        <v>3</v>
      </c>
      <c r="B232" s="273">
        <v>1</v>
      </c>
      <c r="C232" s="273">
        <v>5</v>
      </c>
      <c r="D232" s="273">
        <v>1</v>
      </c>
      <c r="E232" s="273"/>
      <c r="F232" s="275"/>
      <c r="G232" s="276" t="s">
        <v>325</v>
      </c>
      <c r="H232" s="260">
        <v>201</v>
      </c>
      <c r="I232" s="277">
        <f>I233</f>
        <v>0</v>
      </c>
      <c r="J232" s="277">
        <f t="shared" si="37"/>
        <v>0</v>
      </c>
      <c r="K232" s="277">
        <f t="shared" si="37"/>
        <v>0</v>
      </c>
      <c r="L232" s="277">
        <f t="shared" si="37"/>
        <v>0</v>
      </c>
    </row>
    <row r="233" spans="1:12" ht="27" customHeight="1">
      <c r="A233" s="279">
        <v>3</v>
      </c>
      <c r="B233" s="273">
        <v>1</v>
      </c>
      <c r="C233" s="273">
        <v>5</v>
      </c>
      <c r="D233" s="273">
        <v>1</v>
      </c>
      <c r="E233" s="273">
        <v>1</v>
      </c>
      <c r="F233" s="275"/>
      <c r="G233" s="276" t="s">
        <v>325</v>
      </c>
      <c r="H233" s="260">
        <v>202</v>
      </c>
      <c r="I233" s="277">
        <f>SUM(I234:I236)</f>
        <v>0</v>
      </c>
      <c r="J233" s="277">
        <f>SUM(J234:J236)</f>
        <v>0</v>
      </c>
      <c r="K233" s="277">
        <f>SUM(K234:K236)</f>
        <v>0</v>
      </c>
      <c r="L233" s="277">
        <f>SUM(L234:L236)</f>
        <v>0</v>
      </c>
    </row>
    <row r="234" spans="1:12" ht="31.5" customHeight="1">
      <c r="A234" s="279">
        <v>3</v>
      </c>
      <c r="B234" s="273">
        <v>1</v>
      </c>
      <c r="C234" s="273">
        <v>5</v>
      </c>
      <c r="D234" s="273">
        <v>1</v>
      </c>
      <c r="E234" s="273">
        <v>1</v>
      </c>
      <c r="F234" s="275">
        <v>1</v>
      </c>
      <c r="G234" s="352" t="s">
        <v>326</v>
      </c>
      <c r="H234" s="260">
        <v>203</v>
      </c>
      <c r="I234" s="283"/>
      <c r="J234" s="283"/>
      <c r="K234" s="283"/>
      <c r="L234" s="283"/>
    </row>
    <row r="235" spans="1:12" ht="25.5" customHeight="1">
      <c r="A235" s="279">
        <v>3</v>
      </c>
      <c r="B235" s="273">
        <v>1</v>
      </c>
      <c r="C235" s="273">
        <v>5</v>
      </c>
      <c r="D235" s="273">
        <v>1</v>
      </c>
      <c r="E235" s="273">
        <v>1</v>
      </c>
      <c r="F235" s="275">
        <v>2</v>
      </c>
      <c r="G235" s="352" t="s">
        <v>327</v>
      </c>
      <c r="H235" s="260">
        <v>204</v>
      </c>
      <c r="I235" s="283"/>
      <c r="J235" s="283"/>
      <c r="K235" s="283"/>
      <c r="L235" s="283"/>
    </row>
    <row r="236" spans="1:12" ht="28.5" customHeight="1">
      <c r="A236" s="279">
        <v>3</v>
      </c>
      <c r="B236" s="273">
        <v>1</v>
      </c>
      <c r="C236" s="273">
        <v>5</v>
      </c>
      <c r="D236" s="273">
        <v>1</v>
      </c>
      <c r="E236" s="273">
        <v>1</v>
      </c>
      <c r="F236" s="275">
        <v>3</v>
      </c>
      <c r="G236" s="352" t="s">
        <v>328</v>
      </c>
      <c r="H236" s="260">
        <v>205</v>
      </c>
      <c r="I236" s="283"/>
      <c r="J236" s="283"/>
      <c r="K236" s="283"/>
      <c r="L236" s="283"/>
    </row>
    <row r="237" spans="1:12" ht="41.25" customHeight="1">
      <c r="A237" s="256">
        <v>3</v>
      </c>
      <c r="B237" s="257">
        <v>2</v>
      </c>
      <c r="C237" s="257"/>
      <c r="D237" s="257"/>
      <c r="E237" s="257"/>
      <c r="F237" s="259"/>
      <c r="G237" s="258" t="s">
        <v>329</v>
      </c>
      <c r="H237" s="260">
        <v>206</v>
      </c>
      <c r="I237" s="277">
        <f>SUM(I238+I270)</f>
        <v>0</v>
      </c>
      <c r="J237" s="313">
        <f>SUM(J238+J270)</f>
        <v>0</v>
      </c>
      <c r="K237" s="278">
        <f>SUM(K238+K270)</f>
        <v>0</v>
      </c>
      <c r="L237" s="278">
        <f>SUM(L238+L270)</f>
        <v>0</v>
      </c>
    </row>
    <row r="238" spans="1:12" ht="26.25" customHeight="1">
      <c r="A238" s="327">
        <v>3</v>
      </c>
      <c r="B238" s="344">
        <v>2</v>
      </c>
      <c r="C238" s="345">
        <v>1</v>
      </c>
      <c r="D238" s="345"/>
      <c r="E238" s="345"/>
      <c r="F238" s="346"/>
      <c r="G238" s="302" t="s">
        <v>330</v>
      </c>
      <c r="H238" s="260">
        <v>207</v>
      </c>
      <c r="I238" s="295">
        <f>SUM(I239+I248+I252+I256+I260+I263+I266)</f>
        <v>0</v>
      </c>
      <c r="J238" s="336">
        <f>SUM(J239+J248+J252+J256+J260+J263+J266)</f>
        <v>0</v>
      </c>
      <c r="K238" s="296">
        <f>SUM(K239+K248+K252+K256+K260+K263+K266)</f>
        <v>0</v>
      </c>
      <c r="L238" s="296">
        <f>SUM(L239+L248+L252+L256+L260+L263+L266)</f>
        <v>0</v>
      </c>
    </row>
    <row r="239" spans="1:12" ht="30" customHeight="1">
      <c r="A239" s="306">
        <v>3</v>
      </c>
      <c r="B239" s="307">
        <v>2</v>
      </c>
      <c r="C239" s="307">
        <v>1</v>
      </c>
      <c r="D239" s="307">
        <v>1</v>
      </c>
      <c r="E239" s="307"/>
      <c r="F239" s="308"/>
      <c r="G239" s="276" t="s">
        <v>331</v>
      </c>
      <c r="H239" s="260">
        <v>208</v>
      </c>
      <c r="I239" s="295">
        <f>I240</f>
        <v>0</v>
      </c>
      <c r="J239" s="295">
        <f t="shared" ref="J239:L239" si="38">J240</f>
        <v>0</v>
      </c>
      <c r="K239" s="295">
        <f t="shared" si="38"/>
        <v>0</v>
      </c>
      <c r="L239" s="295">
        <f t="shared" si="38"/>
        <v>0</v>
      </c>
    </row>
    <row r="240" spans="1:12" ht="27" customHeight="1">
      <c r="A240" s="306">
        <v>3</v>
      </c>
      <c r="B240" s="306">
        <v>2</v>
      </c>
      <c r="C240" s="307">
        <v>1</v>
      </c>
      <c r="D240" s="307">
        <v>1</v>
      </c>
      <c r="E240" s="307">
        <v>1</v>
      </c>
      <c r="F240" s="308"/>
      <c r="G240" s="276" t="s">
        <v>332</v>
      </c>
      <c r="H240" s="260">
        <v>209</v>
      </c>
      <c r="I240" s="277">
        <f>SUM(I241:I241)</f>
        <v>0</v>
      </c>
      <c r="J240" s="313">
        <f>SUM(J241:J241)</f>
        <v>0</v>
      </c>
      <c r="K240" s="278">
        <f>SUM(K241:K241)</f>
        <v>0</v>
      </c>
      <c r="L240" s="278">
        <f>SUM(L241:L241)</f>
        <v>0</v>
      </c>
    </row>
    <row r="241" spans="1:12" ht="25.5" customHeight="1">
      <c r="A241" s="327">
        <v>3</v>
      </c>
      <c r="B241" s="327">
        <v>2</v>
      </c>
      <c r="C241" s="345">
        <v>1</v>
      </c>
      <c r="D241" s="345">
        <v>1</v>
      </c>
      <c r="E241" s="345">
        <v>1</v>
      </c>
      <c r="F241" s="346">
        <v>1</v>
      </c>
      <c r="G241" s="302" t="s">
        <v>332</v>
      </c>
      <c r="H241" s="260">
        <v>210</v>
      </c>
      <c r="I241" s="283"/>
      <c r="J241" s="283"/>
      <c r="K241" s="283"/>
      <c r="L241" s="283"/>
    </row>
    <row r="242" spans="1:12" ht="25.5" customHeight="1">
      <c r="A242" s="327">
        <v>3</v>
      </c>
      <c r="B242" s="345">
        <v>2</v>
      </c>
      <c r="C242" s="345">
        <v>1</v>
      </c>
      <c r="D242" s="345">
        <v>1</v>
      </c>
      <c r="E242" s="345">
        <v>2</v>
      </c>
      <c r="F242" s="346"/>
      <c r="G242" s="302" t="s">
        <v>333</v>
      </c>
      <c r="H242" s="260">
        <v>211</v>
      </c>
      <c r="I242" s="277">
        <f>SUM(I243:I244)</f>
        <v>0</v>
      </c>
      <c r="J242" s="277">
        <f t="shared" ref="J242:L242" si="39">SUM(J243:J244)</f>
        <v>0</v>
      </c>
      <c r="K242" s="277">
        <f t="shared" si="39"/>
        <v>0</v>
      </c>
      <c r="L242" s="277">
        <f t="shared" si="39"/>
        <v>0</v>
      </c>
    </row>
    <row r="243" spans="1:12" ht="24.75" customHeight="1">
      <c r="A243" s="327">
        <v>3</v>
      </c>
      <c r="B243" s="345">
        <v>2</v>
      </c>
      <c r="C243" s="345">
        <v>1</v>
      </c>
      <c r="D243" s="345">
        <v>1</v>
      </c>
      <c r="E243" s="345">
        <v>2</v>
      </c>
      <c r="F243" s="346">
        <v>1</v>
      </c>
      <c r="G243" s="302" t="s">
        <v>334</v>
      </c>
      <c r="H243" s="260">
        <v>212</v>
      </c>
      <c r="I243" s="283"/>
      <c r="J243" s="283"/>
      <c r="K243" s="283"/>
      <c r="L243" s="283"/>
    </row>
    <row r="244" spans="1:12" ht="25.5" customHeight="1">
      <c r="A244" s="327">
        <v>3</v>
      </c>
      <c r="B244" s="345">
        <v>2</v>
      </c>
      <c r="C244" s="345">
        <v>1</v>
      </c>
      <c r="D244" s="345">
        <v>1</v>
      </c>
      <c r="E244" s="345">
        <v>2</v>
      </c>
      <c r="F244" s="346">
        <v>2</v>
      </c>
      <c r="G244" s="302" t="s">
        <v>335</v>
      </c>
      <c r="H244" s="260">
        <v>213</v>
      </c>
      <c r="I244" s="283"/>
      <c r="J244" s="283"/>
      <c r="K244" s="283"/>
      <c r="L244" s="283"/>
    </row>
    <row r="245" spans="1:12" ht="25.5" customHeight="1">
      <c r="A245" s="327">
        <v>3</v>
      </c>
      <c r="B245" s="345">
        <v>2</v>
      </c>
      <c r="C245" s="345">
        <v>1</v>
      </c>
      <c r="D245" s="345">
        <v>1</v>
      </c>
      <c r="E245" s="345">
        <v>3</v>
      </c>
      <c r="F245" s="358"/>
      <c r="G245" s="302" t="s">
        <v>336</v>
      </c>
      <c r="H245" s="260">
        <v>214</v>
      </c>
      <c r="I245" s="277">
        <f>SUM(I246:I247)</f>
        <v>0</v>
      </c>
      <c r="J245" s="277">
        <f t="shared" ref="J245:L245" si="40">SUM(J246:J247)</f>
        <v>0</v>
      </c>
      <c r="K245" s="277">
        <f t="shared" si="40"/>
        <v>0</v>
      </c>
      <c r="L245" s="277">
        <f t="shared" si="40"/>
        <v>0</v>
      </c>
    </row>
    <row r="246" spans="1:12" ht="29.25" customHeight="1">
      <c r="A246" s="327">
        <v>3</v>
      </c>
      <c r="B246" s="345">
        <v>2</v>
      </c>
      <c r="C246" s="345">
        <v>1</v>
      </c>
      <c r="D246" s="345">
        <v>1</v>
      </c>
      <c r="E246" s="345">
        <v>3</v>
      </c>
      <c r="F246" s="346">
        <v>1</v>
      </c>
      <c r="G246" s="302" t="s">
        <v>337</v>
      </c>
      <c r="H246" s="260">
        <v>215</v>
      </c>
      <c r="I246" s="283"/>
      <c r="J246" s="283"/>
      <c r="K246" s="283"/>
      <c r="L246" s="283"/>
    </row>
    <row r="247" spans="1:12" ht="25.5" customHeight="1">
      <c r="A247" s="327">
        <v>3</v>
      </c>
      <c r="B247" s="345">
        <v>2</v>
      </c>
      <c r="C247" s="345">
        <v>1</v>
      </c>
      <c r="D247" s="345">
        <v>1</v>
      </c>
      <c r="E247" s="345">
        <v>3</v>
      </c>
      <c r="F247" s="346">
        <v>2</v>
      </c>
      <c r="G247" s="302" t="s">
        <v>338</v>
      </c>
      <c r="H247" s="260">
        <v>216</v>
      </c>
      <c r="I247" s="283"/>
      <c r="J247" s="283"/>
      <c r="K247" s="283"/>
      <c r="L247" s="283"/>
    </row>
    <row r="248" spans="1:12" ht="27" customHeight="1">
      <c r="A248" s="272">
        <v>3</v>
      </c>
      <c r="B248" s="273">
        <v>2</v>
      </c>
      <c r="C248" s="273">
        <v>1</v>
      </c>
      <c r="D248" s="273">
        <v>2</v>
      </c>
      <c r="E248" s="273"/>
      <c r="F248" s="275"/>
      <c r="G248" s="276" t="s">
        <v>339</v>
      </c>
      <c r="H248" s="260">
        <v>217</v>
      </c>
      <c r="I248" s="277">
        <f>I249</f>
        <v>0</v>
      </c>
      <c r="J248" s="277">
        <f t="shared" ref="J248:L248" si="41">J249</f>
        <v>0</v>
      </c>
      <c r="K248" s="277">
        <f t="shared" si="41"/>
        <v>0</v>
      </c>
      <c r="L248" s="277">
        <f t="shared" si="41"/>
        <v>0</v>
      </c>
    </row>
    <row r="249" spans="1:12" ht="27.75" customHeight="1">
      <c r="A249" s="272">
        <v>3</v>
      </c>
      <c r="B249" s="273">
        <v>2</v>
      </c>
      <c r="C249" s="273">
        <v>1</v>
      </c>
      <c r="D249" s="273">
        <v>2</v>
      </c>
      <c r="E249" s="273">
        <v>1</v>
      </c>
      <c r="F249" s="275"/>
      <c r="G249" s="276" t="s">
        <v>339</v>
      </c>
      <c r="H249" s="260">
        <v>218</v>
      </c>
      <c r="I249" s="277">
        <f>SUM(I250:I251)</f>
        <v>0</v>
      </c>
      <c r="J249" s="313">
        <f>SUM(J250:J251)</f>
        <v>0</v>
      </c>
      <c r="K249" s="278">
        <f>SUM(K250:K251)</f>
        <v>0</v>
      </c>
      <c r="L249" s="278">
        <f>SUM(L250:L251)</f>
        <v>0</v>
      </c>
    </row>
    <row r="250" spans="1:12" ht="27" customHeight="1">
      <c r="A250" s="291">
        <v>3</v>
      </c>
      <c r="B250" s="299">
        <v>2</v>
      </c>
      <c r="C250" s="300">
        <v>1</v>
      </c>
      <c r="D250" s="300">
        <v>2</v>
      </c>
      <c r="E250" s="300">
        <v>1</v>
      </c>
      <c r="F250" s="301">
        <v>1</v>
      </c>
      <c r="G250" s="302" t="s">
        <v>340</v>
      </c>
      <c r="H250" s="260">
        <v>219</v>
      </c>
      <c r="I250" s="283"/>
      <c r="J250" s="283"/>
      <c r="K250" s="283"/>
      <c r="L250" s="283"/>
    </row>
    <row r="251" spans="1:12" ht="25.5" customHeight="1">
      <c r="A251" s="272">
        <v>3</v>
      </c>
      <c r="B251" s="273">
        <v>2</v>
      </c>
      <c r="C251" s="273">
        <v>1</v>
      </c>
      <c r="D251" s="273">
        <v>2</v>
      </c>
      <c r="E251" s="273">
        <v>1</v>
      </c>
      <c r="F251" s="275">
        <v>2</v>
      </c>
      <c r="G251" s="276" t="s">
        <v>341</v>
      </c>
      <c r="H251" s="260">
        <v>220</v>
      </c>
      <c r="I251" s="283"/>
      <c r="J251" s="283"/>
      <c r="K251" s="283"/>
      <c r="L251" s="283"/>
    </row>
    <row r="252" spans="1:12" ht="26.25" customHeight="1">
      <c r="A252" s="267">
        <v>3</v>
      </c>
      <c r="B252" s="265">
        <v>2</v>
      </c>
      <c r="C252" s="265">
        <v>1</v>
      </c>
      <c r="D252" s="265">
        <v>3</v>
      </c>
      <c r="E252" s="265"/>
      <c r="F252" s="268"/>
      <c r="G252" s="288" t="s">
        <v>342</v>
      </c>
      <c r="H252" s="260">
        <v>221</v>
      </c>
      <c r="I252" s="312">
        <f>I253</f>
        <v>0</v>
      </c>
      <c r="J252" s="315">
        <f>J253</f>
        <v>0</v>
      </c>
      <c r="K252" s="316">
        <f>K253</f>
        <v>0</v>
      </c>
      <c r="L252" s="316">
        <f>L253</f>
        <v>0</v>
      </c>
    </row>
    <row r="253" spans="1:12" ht="29.25" customHeight="1">
      <c r="A253" s="272">
        <v>3</v>
      </c>
      <c r="B253" s="273">
        <v>2</v>
      </c>
      <c r="C253" s="273">
        <v>1</v>
      </c>
      <c r="D253" s="273">
        <v>3</v>
      </c>
      <c r="E253" s="273">
        <v>1</v>
      </c>
      <c r="F253" s="275"/>
      <c r="G253" s="288" t="s">
        <v>342</v>
      </c>
      <c r="H253" s="260">
        <v>222</v>
      </c>
      <c r="I253" s="277">
        <f>I254+I255</f>
        <v>0</v>
      </c>
      <c r="J253" s="277">
        <f>J254+J255</f>
        <v>0</v>
      </c>
      <c r="K253" s="277">
        <f>K254+K255</f>
        <v>0</v>
      </c>
      <c r="L253" s="277">
        <f>L254+L255</f>
        <v>0</v>
      </c>
    </row>
    <row r="254" spans="1:12" ht="30" customHeight="1">
      <c r="A254" s="272">
        <v>3</v>
      </c>
      <c r="B254" s="273">
        <v>2</v>
      </c>
      <c r="C254" s="273">
        <v>1</v>
      </c>
      <c r="D254" s="273">
        <v>3</v>
      </c>
      <c r="E254" s="273">
        <v>1</v>
      </c>
      <c r="F254" s="275">
        <v>1</v>
      </c>
      <c r="G254" s="276" t="s">
        <v>343</v>
      </c>
      <c r="H254" s="260">
        <v>223</v>
      </c>
      <c r="I254" s="283"/>
      <c r="J254" s="283"/>
      <c r="K254" s="283"/>
      <c r="L254" s="283"/>
    </row>
    <row r="255" spans="1:12" ht="27.75" customHeight="1">
      <c r="A255" s="272">
        <v>3</v>
      </c>
      <c r="B255" s="273">
        <v>2</v>
      </c>
      <c r="C255" s="273">
        <v>1</v>
      </c>
      <c r="D255" s="273">
        <v>3</v>
      </c>
      <c r="E255" s="273">
        <v>1</v>
      </c>
      <c r="F255" s="275">
        <v>2</v>
      </c>
      <c r="G255" s="276" t="s">
        <v>344</v>
      </c>
      <c r="H255" s="260">
        <v>224</v>
      </c>
      <c r="I255" s="350"/>
      <c r="J255" s="343"/>
      <c r="K255" s="350"/>
      <c r="L255" s="350"/>
    </row>
    <row r="256" spans="1:12" ht="26.25" customHeight="1">
      <c r="A256" s="272">
        <v>3</v>
      </c>
      <c r="B256" s="273">
        <v>2</v>
      </c>
      <c r="C256" s="273">
        <v>1</v>
      </c>
      <c r="D256" s="273">
        <v>4</v>
      </c>
      <c r="E256" s="273"/>
      <c r="F256" s="275"/>
      <c r="G256" s="276" t="s">
        <v>345</v>
      </c>
      <c r="H256" s="260">
        <v>225</v>
      </c>
      <c r="I256" s="277">
        <f>I257</f>
        <v>0</v>
      </c>
      <c r="J256" s="278">
        <f>J257</f>
        <v>0</v>
      </c>
      <c r="K256" s="277">
        <f>K257</f>
        <v>0</v>
      </c>
      <c r="L256" s="278">
        <f>L257</f>
        <v>0</v>
      </c>
    </row>
    <row r="257" spans="1:12" ht="27.75" customHeight="1">
      <c r="A257" s="267">
        <v>3</v>
      </c>
      <c r="B257" s="265">
        <v>2</v>
      </c>
      <c r="C257" s="265">
        <v>1</v>
      </c>
      <c r="D257" s="265">
        <v>4</v>
      </c>
      <c r="E257" s="265">
        <v>1</v>
      </c>
      <c r="F257" s="268"/>
      <c r="G257" s="288" t="s">
        <v>345</v>
      </c>
      <c r="H257" s="260">
        <v>226</v>
      </c>
      <c r="I257" s="312">
        <f>SUM(I258:I259)</f>
        <v>0</v>
      </c>
      <c r="J257" s="315">
        <f>SUM(J258:J259)</f>
        <v>0</v>
      </c>
      <c r="K257" s="316">
        <f>SUM(K258:K259)</f>
        <v>0</v>
      </c>
      <c r="L257" s="316">
        <f>SUM(L258:L259)</f>
        <v>0</v>
      </c>
    </row>
    <row r="258" spans="1:12" ht="25.5" customHeight="1">
      <c r="A258" s="272">
        <v>3</v>
      </c>
      <c r="B258" s="273">
        <v>2</v>
      </c>
      <c r="C258" s="273">
        <v>1</v>
      </c>
      <c r="D258" s="273">
        <v>4</v>
      </c>
      <c r="E258" s="273">
        <v>1</v>
      </c>
      <c r="F258" s="275">
        <v>1</v>
      </c>
      <c r="G258" s="276" t="s">
        <v>346</v>
      </c>
      <c r="H258" s="260">
        <v>227</v>
      </c>
      <c r="I258" s="283"/>
      <c r="J258" s="283"/>
      <c r="K258" s="283"/>
      <c r="L258" s="283"/>
    </row>
    <row r="259" spans="1:12" ht="27.75" customHeight="1">
      <c r="A259" s="272">
        <v>3</v>
      </c>
      <c r="B259" s="273">
        <v>2</v>
      </c>
      <c r="C259" s="273">
        <v>1</v>
      </c>
      <c r="D259" s="273">
        <v>4</v>
      </c>
      <c r="E259" s="273">
        <v>1</v>
      </c>
      <c r="F259" s="275">
        <v>2</v>
      </c>
      <c r="G259" s="276" t="s">
        <v>347</v>
      </c>
      <c r="H259" s="260">
        <v>228</v>
      </c>
      <c r="I259" s="283"/>
      <c r="J259" s="283"/>
      <c r="K259" s="283"/>
      <c r="L259" s="283"/>
    </row>
    <row r="260" spans="1:12">
      <c r="A260" s="272">
        <v>3</v>
      </c>
      <c r="B260" s="273">
        <v>2</v>
      </c>
      <c r="C260" s="273">
        <v>1</v>
      </c>
      <c r="D260" s="273">
        <v>5</v>
      </c>
      <c r="E260" s="273"/>
      <c r="F260" s="275"/>
      <c r="G260" s="276" t="s">
        <v>348</v>
      </c>
      <c r="H260" s="260">
        <v>229</v>
      </c>
      <c r="I260" s="277">
        <f>I261</f>
        <v>0</v>
      </c>
      <c r="J260" s="313">
        <f t="shared" ref="J260:L261" si="42">J261</f>
        <v>0</v>
      </c>
      <c r="K260" s="278">
        <f t="shared" si="42"/>
        <v>0</v>
      </c>
      <c r="L260" s="278">
        <f t="shared" si="42"/>
        <v>0</v>
      </c>
    </row>
    <row r="261" spans="1:12" ht="29.25" customHeight="1">
      <c r="A261" s="272">
        <v>3</v>
      </c>
      <c r="B261" s="273">
        <v>2</v>
      </c>
      <c r="C261" s="273">
        <v>1</v>
      </c>
      <c r="D261" s="273">
        <v>5</v>
      </c>
      <c r="E261" s="273">
        <v>1</v>
      </c>
      <c r="F261" s="275"/>
      <c r="G261" s="276" t="s">
        <v>348</v>
      </c>
      <c r="H261" s="260">
        <v>230</v>
      </c>
      <c r="I261" s="278">
        <f>I262</f>
        <v>0</v>
      </c>
      <c r="J261" s="313">
        <f t="shared" si="42"/>
        <v>0</v>
      </c>
      <c r="K261" s="278">
        <f t="shared" si="42"/>
        <v>0</v>
      </c>
      <c r="L261" s="278">
        <f t="shared" si="42"/>
        <v>0</v>
      </c>
    </row>
    <row r="262" spans="1:12">
      <c r="A262" s="299">
        <v>3</v>
      </c>
      <c r="B262" s="300">
        <v>2</v>
      </c>
      <c r="C262" s="300">
        <v>1</v>
      </c>
      <c r="D262" s="300">
        <v>5</v>
      </c>
      <c r="E262" s="300">
        <v>1</v>
      </c>
      <c r="F262" s="301">
        <v>1</v>
      </c>
      <c r="G262" s="276" t="s">
        <v>348</v>
      </c>
      <c r="H262" s="260">
        <v>231</v>
      </c>
      <c r="I262" s="350"/>
      <c r="J262" s="350"/>
      <c r="K262" s="350"/>
      <c r="L262" s="350"/>
    </row>
    <row r="263" spans="1:12">
      <c r="A263" s="272">
        <v>3</v>
      </c>
      <c r="B263" s="273">
        <v>2</v>
      </c>
      <c r="C263" s="273">
        <v>1</v>
      </c>
      <c r="D263" s="273">
        <v>6</v>
      </c>
      <c r="E263" s="273"/>
      <c r="F263" s="275"/>
      <c r="G263" s="276" t="s">
        <v>349</v>
      </c>
      <c r="H263" s="260">
        <v>232</v>
      </c>
      <c r="I263" s="277">
        <f>I264</f>
        <v>0</v>
      </c>
      <c r="J263" s="313">
        <f t="shared" ref="J263:L264" si="43">J264</f>
        <v>0</v>
      </c>
      <c r="K263" s="278">
        <f t="shared" si="43"/>
        <v>0</v>
      </c>
      <c r="L263" s="278">
        <f t="shared" si="43"/>
        <v>0</v>
      </c>
    </row>
    <row r="264" spans="1:12">
      <c r="A264" s="272">
        <v>3</v>
      </c>
      <c r="B264" s="272">
        <v>2</v>
      </c>
      <c r="C264" s="273">
        <v>1</v>
      </c>
      <c r="D264" s="273">
        <v>6</v>
      </c>
      <c r="E264" s="273">
        <v>1</v>
      </c>
      <c r="F264" s="275"/>
      <c r="G264" s="276" t="s">
        <v>349</v>
      </c>
      <c r="H264" s="260">
        <v>233</v>
      </c>
      <c r="I264" s="277">
        <f>I265</f>
        <v>0</v>
      </c>
      <c r="J264" s="313">
        <f t="shared" si="43"/>
        <v>0</v>
      </c>
      <c r="K264" s="278">
        <f t="shared" si="43"/>
        <v>0</v>
      </c>
      <c r="L264" s="278">
        <f t="shared" si="43"/>
        <v>0</v>
      </c>
    </row>
    <row r="265" spans="1:12" ht="24" customHeight="1">
      <c r="A265" s="267">
        <v>3</v>
      </c>
      <c r="B265" s="267">
        <v>2</v>
      </c>
      <c r="C265" s="273">
        <v>1</v>
      </c>
      <c r="D265" s="273">
        <v>6</v>
      </c>
      <c r="E265" s="273">
        <v>1</v>
      </c>
      <c r="F265" s="275">
        <v>1</v>
      </c>
      <c r="G265" s="276" t="s">
        <v>349</v>
      </c>
      <c r="H265" s="260">
        <v>234</v>
      </c>
      <c r="I265" s="350"/>
      <c r="J265" s="350"/>
      <c r="K265" s="350"/>
      <c r="L265" s="350"/>
    </row>
    <row r="266" spans="1:12" ht="27.75" customHeight="1">
      <c r="A266" s="272">
        <v>3</v>
      </c>
      <c r="B266" s="272">
        <v>2</v>
      </c>
      <c r="C266" s="273">
        <v>1</v>
      </c>
      <c r="D266" s="273">
        <v>7</v>
      </c>
      <c r="E266" s="273"/>
      <c r="F266" s="275"/>
      <c r="G266" s="276" t="s">
        <v>350</v>
      </c>
      <c r="H266" s="260">
        <v>235</v>
      </c>
      <c r="I266" s="277">
        <f>I267</f>
        <v>0</v>
      </c>
      <c r="J266" s="313">
        <f>J267</f>
        <v>0</v>
      </c>
      <c r="K266" s="278">
        <f>K267</f>
        <v>0</v>
      </c>
      <c r="L266" s="278">
        <f>L267</f>
        <v>0</v>
      </c>
    </row>
    <row r="267" spans="1:12">
      <c r="A267" s="272">
        <v>3</v>
      </c>
      <c r="B267" s="273">
        <v>2</v>
      </c>
      <c r="C267" s="273">
        <v>1</v>
      </c>
      <c r="D267" s="273">
        <v>7</v>
      </c>
      <c r="E267" s="273">
        <v>1</v>
      </c>
      <c r="F267" s="275"/>
      <c r="G267" s="276" t="s">
        <v>350</v>
      </c>
      <c r="H267" s="260">
        <v>236</v>
      </c>
      <c r="I267" s="277">
        <f>I268+I269</f>
        <v>0</v>
      </c>
      <c r="J267" s="277">
        <f>J268+J269</f>
        <v>0</v>
      </c>
      <c r="K267" s="277">
        <f>K268+K269</f>
        <v>0</v>
      </c>
      <c r="L267" s="277">
        <f>L268+L269</f>
        <v>0</v>
      </c>
    </row>
    <row r="268" spans="1:12" ht="27" customHeight="1">
      <c r="A268" s="272">
        <v>3</v>
      </c>
      <c r="B268" s="273">
        <v>2</v>
      </c>
      <c r="C268" s="273">
        <v>1</v>
      </c>
      <c r="D268" s="273">
        <v>7</v>
      </c>
      <c r="E268" s="273">
        <v>1</v>
      </c>
      <c r="F268" s="275">
        <v>1</v>
      </c>
      <c r="G268" s="276" t="s">
        <v>351</v>
      </c>
      <c r="H268" s="260">
        <v>237</v>
      </c>
      <c r="I268" s="282"/>
      <c r="J268" s="283"/>
      <c r="K268" s="283"/>
      <c r="L268" s="283"/>
    </row>
    <row r="269" spans="1:12" ht="24.75" customHeight="1">
      <c r="A269" s="272">
        <v>3</v>
      </c>
      <c r="B269" s="273">
        <v>2</v>
      </c>
      <c r="C269" s="273">
        <v>1</v>
      </c>
      <c r="D269" s="273">
        <v>7</v>
      </c>
      <c r="E269" s="273">
        <v>1</v>
      </c>
      <c r="F269" s="275">
        <v>2</v>
      </c>
      <c r="G269" s="276" t="s">
        <v>352</v>
      </c>
      <c r="H269" s="260">
        <v>238</v>
      </c>
      <c r="I269" s="283"/>
      <c r="J269" s="283"/>
      <c r="K269" s="283"/>
      <c r="L269" s="283"/>
    </row>
    <row r="270" spans="1:12" ht="38.25" customHeight="1">
      <c r="A270" s="306">
        <v>3</v>
      </c>
      <c r="B270" s="307">
        <v>2</v>
      </c>
      <c r="C270" s="307">
        <v>2</v>
      </c>
      <c r="D270" s="359"/>
      <c r="E270" s="359"/>
      <c r="F270" s="360"/>
      <c r="G270" s="276" t="s">
        <v>353</v>
      </c>
      <c r="H270" s="260">
        <v>239</v>
      </c>
      <c r="I270" s="277">
        <f>SUM(I271+I280+I284+I288+I292+I295+I298)</f>
        <v>0</v>
      </c>
      <c r="J270" s="313">
        <f>SUM(J271+J280+J284+J288+J292+J295+J298)</f>
        <v>0</v>
      </c>
      <c r="K270" s="278">
        <f>SUM(K271+K280+K284+K288+K292+K295+K298)</f>
        <v>0</v>
      </c>
      <c r="L270" s="278">
        <f>SUM(L271+L280+L284+L288+L292+L295+L298)</f>
        <v>0</v>
      </c>
    </row>
    <row r="271" spans="1:12">
      <c r="A271" s="272">
        <v>3</v>
      </c>
      <c r="B271" s="273">
        <v>2</v>
      </c>
      <c r="C271" s="273">
        <v>2</v>
      </c>
      <c r="D271" s="273">
        <v>1</v>
      </c>
      <c r="E271" s="273"/>
      <c r="F271" s="275"/>
      <c r="G271" s="276" t="s">
        <v>354</v>
      </c>
      <c r="H271" s="260">
        <v>240</v>
      </c>
      <c r="I271" s="277">
        <f>I272</f>
        <v>0</v>
      </c>
      <c r="J271" s="277">
        <f>J272</f>
        <v>0</v>
      </c>
      <c r="K271" s="277">
        <f>K272</f>
        <v>0</v>
      </c>
      <c r="L271" s="277">
        <f>L272</f>
        <v>0</v>
      </c>
    </row>
    <row r="272" spans="1:12">
      <c r="A272" s="279">
        <v>3</v>
      </c>
      <c r="B272" s="272">
        <v>2</v>
      </c>
      <c r="C272" s="273">
        <v>2</v>
      </c>
      <c r="D272" s="273">
        <v>1</v>
      </c>
      <c r="E272" s="273">
        <v>1</v>
      </c>
      <c r="F272" s="275"/>
      <c r="G272" s="276" t="s">
        <v>332</v>
      </c>
      <c r="H272" s="260">
        <v>241</v>
      </c>
      <c r="I272" s="277">
        <f>SUM(I273)</f>
        <v>0</v>
      </c>
      <c r="J272" s="277">
        <f t="shared" ref="J272:L272" si="44">SUM(J273)</f>
        <v>0</v>
      </c>
      <c r="K272" s="277">
        <f t="shared" si="44"/>
        <v>0</v>
      </c>
      <c r="L272" s="277">
        <f t="shared" si="44"/>
        <v>0</v>
      </c>
    </row>
    <row r="273" spans="1:12">
      <c r="A273" s="279">
        <v>3</v>
      </c>
      <c r="B273" s="272">
        <v>2</v>
      </c>
      <c r="C273" s="273">
        <v>2</v>
      </c>
      <c r="D273" s="273">
        <v>1</v>
      </c>
      <c r="E273" s="273">
        <v>1</v>
      </c>
      <c r="F273" s="275">
        <v>1</v>
      </c>
      <c r="G273" s="276" t="s">
        <v>332</v>
      </c>
      <c r="H273" s="260">
        <v>242</v>
      </c>
      <c r="I273" s="283"/>
      <c r="J273" s="283"/>
      <c r="K273" s="283"/>
      <c r="L273" s="283"/>
    </row>
    <row r="274" spans="1:12" ht="24" customHeight="1">
      <c r="A274" s="305">
        <v>3</v>
      </c>
      <c r="B274" s="306">
        <v>2</v>
      </c>
      <c r="C274" s="307">
        <v>2</v>
      </c>
      <c r="D274" s="307">
        <v>1</v>
      </c>
      <c r="E274" s="307">
        <v>2</v>
      </c>
      <c r="F274" s="308"/>
      <c r="G274" s="276" t="s">
        <v>355</v>
      </c>
      <c r="H274" s="260">
        <v>243</v>
      </c>
      <c r="I274" s="277">
        <f>SUM(I275:I276)</f>
        <v>0</v>
      </c>
      <c r="J274" s="277">
        <f t="shared" ref="J274:K274" si="45">SUM(J275:J276)</f>
        <v>0</v>
      </c>
      <c r="K274" s="277">
        <f t="shared" si="45"/>
        <v>0</v>
      </c>
      <c r="L274" s="277">
        <f>SUM(L275:L276)</f>
        <v>0</v>
      </c>
    </row>
    <row r="275" spans="1:12" ht="24" customHeight="1">
      <c r="A275" s="305">
        <v>3</v>
      </c>
      <c r="B275" s="306">
        <v>2</v>
      </c>
      <c r="C275" s="307">
        <v>2</v>
      </c>
      <c r="D275" s="307">
        <v>1</v>
      </c>
      <c r="E275" s="307">
        <v>2</v>
      </c>
      <c r="F275" s="308">
        <v>1</v>
      </c>
      <c r="G275" s="276" t="s">
        <v>334</v>
      </c>
      <c r="H275" s="260">
        <v>244</v>
      </c>
      <c r="I275" s="283"/>
      <c r="J275" s="282"/>
      <c r="K275" s="283"/>
      <c r="L275" s="283"/>
    </row>
    <row r="276" spans="1:12" ht="32.25" customHeight="1">
      <c r="A276" s="305">
        <v>3</v>
      </c>
      <c r="B276" s="306">
        <v>2</v>
      </c>
      <c r="C276" s="307">
        <v>2</v>
      </c>
      <c r="D276" s="307">
        <v>1</v>
      </c>
      <c r="E276" s="307">
        <v>2</v>
      </c>
      <c r="F276" s="308">
        <v>2</v>
      </c>
      <c r="G276" s="276" t="s">
        <v>335</v>
      </c>
      <c r="H276" s="260">
        <v>245</v>
      </c>
      <c r="I276" s="283"/>
      <c r="J276" s="282"/>
      <c r="K276" s="283"/>
      <c r="L276" s="283"/>
    </row>
    <row r="277" spans="1:12" ht="27" customHeight="1">
      <c r="A277" s="305">
        <v>3</v>
      </c>
      <c r="B277" s="306">
        <v>2</v>
      </c>
      <c r="C277" s="307">
        <v>2</v>
      </c>
      <c r="D277" s="307">
        <v>1</v>
      </c>
      <c r="E277" s="307">
        <v>3</v>
      </c>
      <c r="F277" s="308"/>
      <c r="G277" s="276" t="s">
        <v>336</v>
      </c>
      <c r="H277" s="260">
        <v>246</v>
      </c>
      <c r="I277" s="277">
        <f>SUM(I278:I279)</f>
        <v>0</v>
      </c>
      <c r="J277" s="277">
        <f t="shared" ref="J277:K277" si="46">SUM(J278:J279)</f>
        <v>0</v>
      </c>
      <c r="K277" s="277">
        <f t="shared" si="46"/>
        <v>0</v>
      </c>
      <c r="L277" s="277">
        <f>SUM(L278:L279)</f>
        <v>0</v>
      </c>
    </row>
    <row r="278" spans="1:12" ht="27.75" customHeight="1">
      <c r="A278" s="305">
        <v>3</v>
      </c>
      <c r="B278" s="306">
        <v>2</v>
      </c>
      <c r="C278" s="307">
        <v>2</v>
      </c>
      <c r="D278" s="307">
        <v>1</v>
      </c>
      <c r="E278" s="307">
        <v>3</v>
      </c>
      <c r="F278" s="308">
        <v>1</v>
      </c>
      <c r="G278" s="276" t="s">
        <v>337</v>
      </c>
      <c r="H278" s="260">
        <v>247</v>
      </c>
      <c r="I278" s="283"/>
      <c r="J278" s="282"/>
      <c r="K278" s="283"/>
      <c r="L278" s="283"/>
    </row>
    <row r="279" spans="1:12" ht="27" customHeight="1">
      <c r="A279" s="305">
        <v>3</v>
      </c>
      <c r="B279" s="306">
        <v>2</v>
      </c>
      <c r="C279" s="307">
        <v>2</v>
      </c>
      <c r="D279" s="307">
        <v>1</v>
      </c>
      <c r="E279" s="307">
        <v>3</v>
      </c>
      <c r="F279" s="308">
        <v>2</v>
      </c>
      <c r="G279" s="276" t="s">
        <v>356</v>
      </c>
      <c r="H279" s="260">
        <v>248</v>
      </c>
      <c r="I279" s="283"/>
      <c r="J279" s="282"/>
      <c r="K279" s="283"/>
      <c r="L279" s="283"/>
    </row>
    <row r="280" spans="1:12" ht="26.4">
      <c r="A280" s="279">
        <v>3</v>
      </c>
      <c r="B280" s="272">
        <v>2</v>
      </c>
      <c r="C280" s="273">
        <v>2</v>
      </c>
      <c r="D280" s="273">
        <v>2</v>
      </c>
      <c r="E280" s="273"/>
      <c r="F280" s="275"/>
      <c r="G280" s="276" t="s">
        <v>357</v>
      </c>
      <c r="H280" s="260">
        <v>249</v>
      </c>
      <c r="I280" s="277">
        <f>I281</f>
        <v>0</v>
      </c>
      <c r="J280" s="278">
        <f>J281</f>
        <v>0</v>
      </c>
      <c r="K280" s="277">
        <f>K281</f>
        <v>0</v>
      </c>
      <c r="L280" s="278">
        <f>L281</f>
        <v>0</v>
      </c>
    </row>
    <row r="281" spans="1:12" ht="32.25" customHeight="1">
      <c r="A281" s="272">
        <v>3</v>
      </c>
      <c r="B281" s="273">
        <v>2</v>
      </c>
      <c r="C281" s="265">
        <v>2</v>
      </c>
      <c r="D281" s="265">
        <v>2</v>
      </c>
      <c r="E281" s="265">
        <v>1</v>
      </c>
      <c r="F281" s="268"/>
      <c r="G281" s="276" t="s">
        <v>357</v>
      </c>
      <c r="H281" s="260">
        <v>250</v>
      </c>
      <c r="I281" s="312">
        <f>SUM(I282:I283)</f>
        <v>0</v>
      </c>
      <c r="J281" s="315">
        <f>SUM(J282:J283)</f>
        <v>0</v>
      </c>
      <c r="K281" s="316">
        <f>SUM(K282:K283)</f>
        <v>0</v>
      </c>
      <c r="L281" s="316">
        <f>SUM(L282:L283)</f>
        <v>0</v>
      </c>
    </row>
    <row r="282" spans="1:12" ht="26.4">
      <c r="A282" s="272">
        <v>3</v>
      </c>
      <c r="B282" s="273">
        <v>2</v>
      </c>
      <c r="C282" s="273">
        <v>2</v>
      </c>
      <c r="D282" s="273">
        <v>2</v>
      </c>
      <c r="E282" s="273">
        <v>1</v>
      </c>
      <c r="F282" s="275">
        <v>1</v>
      </c>
      <c r="G282" s="276" t="s">
        <v>358</v>
      </c>
      <c r="H282" s="260">
        <v>251</v>
      </c>
      <c r="I282" s="283"/>
      <c r="J282" s="283"/>
      <c r="K282" s="283"/>
      <c r="L282" s="283"/>
    </row>
    <row r="283" spans="1:12" ht="26.4">
      <c r="A283" s="272">
        <v>3</v>
      </c>
      <c r="B283" s="273">
        <v>2</v>
      </c>
      <c r="C283" s="273">
        <v>2</v>
      </c>
      <c r="D283" s="273">
        <v>2</v>
      </c>
      <c r="E283" s="273">
        <v>1</v>
      </c>
      <c r="F283" s="275">
        <v>2</v>
      </c>
      <c r="G283" s="305" t="s">
        <v>359</v>
      </c>
      <c r="H283" s="260">
        <v>252</v>
      </c>
      <c r="I283" s="283"/>
      <c r="J283" s="283"/>
      <c r="K283" s="283"/>
      <c r="L283" s="283"/>
    </row>
    <row r="284" spans="1:12" ht="26.4">
      <c r="A284" s="272">
        <v>3</v>
      </c>
      <c r="B284" s="273">
        <v>2</v>
      </c>
      <c r="C284" s="273">
        <v>2</v>
      </c>
      <c r="D284" s="273">
        <v>3</v>
      </c>
      <c r="E284" s="273"/>
      <c r="F284" s="275"/>
      <c r="G284" s="276" t="s">
        <v>360</v>
      </c>
      <c r="H284" s="260">
        <v>253</v>
      </c>
      <c r="I284" s="277">
        <f>I285</f>
        <v>0</v>
      </c>
      <c r="J284" s="313">
        <f>J285</f>
        <v>0</v>
      </c>
      <c r="K284" s="278">
        <f>K285</f>
        <v>0</v>
      </c>
      <c r="L284" s="278">
        <f>L285</f>
        <v>0</v>
      </c>
    </row>
    <row r="285" spans="1:12" ht="30" customHeight="1">
      <c r="A285" s="267">
        <v>3</v>
      </c>
      <c r="B285" s="273">
        <v>2</v>
      </c>
      <c r="C285" s="273">
        <v>2</v>
      </c>
      <c r="D285" s="273">
        <v>3</v>
      </c>
      <c r="E285" s="273">
        <v>1</v>
      </c>
      <c r="F285" s="275"/>
      <c r="G285" s="276" t="s">
        <v>360</v>
      </c>
      <c r="H285" s="260">
        <v>254</v>
      </c>
      <c r="I285" s="277">
        <f>I286+I287</f>
        <v>0</v>
      </c>
      <c r="J285" s="277">
        <f>J286+J287</f>
        <v>0</v>
      </c>
      <c r="K285" s="277">
        <f>K286+K287</f>
        <v>0</v>
      </c>
      <c r="L285" s="277">
        <f>L286+L287</f>
        <v>0</v>
      </c>
    </row>
    <row r="286" spans="1:12" ht="31.5" customHeight="1">
      <c r="A286" s="267">
        <v>3</v>
      </c>
      <c r="B286" s="273">
        <v>2</v>
      </c>
      <c r="C286" s="273">
        <v>2</v>
      </c>
      <c r="D286" s="273">
        <v>3</v>
      </c>
      <c r="E286" s="273">
        <v>1</v>
      </c>
      <c r="F286" s="275">
        <v>1</v>
      </c>
      <c r="G286" s="276" t="s">
        <v>361</v>
      </c>
      <c r="H286" s="260">
        <v>255</v>
      </c>
      <c r="I286" s="283"/>
      <c r="J286" s="283"/>
      <c r="K286" s="283"/>
      <c r="L286" s="283"/>
    </row>
    <row r="287" spans="1:12" ht="25.5" customHeight="1">
      <c r="A287" s="267">
        <v>3</v>
      </c>
      <c r="B287" s="273">
        <v>2</v>
      </c>
      <c r="C287" s="273">
        <v>2</v>
      </c>
      <c r="D287" s="273">
        <v>3</v>
      </c>
      <c r="E287" s="273">
        <v>1</v>
      </c>
      <c r="F287" s="275">
        <v>2</v>
      </c>
      <c r="G287" s="276" t="s">
        <v>362</v>
      </c>
      <c r="H287" s="260">
        <v>256</v>
      </c>
      <c r="I287" s="283"/>
      <c r="J287" s="283"/>
      <c r="K287" s="283"/>
      <c r="L287" s="283"/>
    </row>
    <row r="288" spans="1:12" ht="27" customHeight="1">
      <c r="A288" s="272">
        <v>3</v>
      </c>
      <c r="B288" s="273">
        <v>2</v>
      </c>
      <c r="C288" s="273">
        <v>2</v>
      </c>
      <c r="D288" s="273">
        <v>4</v>
      </c>
      <c r="E288" s="273"/>
      <c r="F288" s="275"/>
      <c r="G288" s="276" t="s">
        <v>363</v>
      </c>
      <c r="H288" s="260">
        <v>257</v>
      </c>
      <c r="I288" s="277">
        <f>I289</f>
        <v>0</v>
      </c>
      <c r="J288" s="313">
        <f>J289</f>
        <v>0</v>
      </c>
      <c r="K288" s="278">
        <f>K289</f>
        <v>0</v>
      </c>
      <c r="L288" s="278">
        <f>L289</f>
        <v>0</v>
      </c>
    </row>
    <row r="289" spans="1:12">
      <c r="A289" s="272">
        <v>3</v>
      </c>
      <c r="B289" s="273">
        <v>2</v>
      </c>
      <c r="C289" s="273">
        <v>2</v>
      </c>
      <c r="D289" s="273">
        <v>4</v>
      </c>
      <c r="E289" s="273">
        <v>1</v>
      </c>
      <c r="F289" s="275"/>
      <c r="G289" s="276" t="s">
        <v>363</v>
      </c>
      <c r="H289" s="260">
        <v>258</v>
      </c>
      <c r="I289" s="277">
        <f>SUM(I290:I291)</f>
        <v>0</v>
      </c>
      <c r="J289" s="313">
        <f>SUM(J290:J291)</f>
        <v>0</v>
      </c>
      <c r="K289" s="278">
        <f>SUM(K290:K291)</f>
        <v>0</v>
      </c>
      <c r="L289" s="278">
        <f>SUM(L290:L291)</f>
        <v>0</v>
      </c>
    </row>
    <row r="290" spans="1:12" ht="30.75" customHeight="1">
      <c r="A290" s="272">
        <v>3</v>
      </c>
      <c r="B290" s="273">
        <v>2</v>
      </c>
      <c r="C290" s="273">
        <v>2</v>
      </c>
      <c r="D290" s="273">
        <v>4</v>
      </c>
      <c r="E290" s="273">
        <v>1</v>
      </c>
      <c r="F290" s="275">
        <v>1</v>
      </c>
      <c r="G290" s="276" t="s">
        <v>364</v>
      </c>
      <c r="H290" s="260">
        <v>259</v>
      </c>
      <c r="I290" s="283"/>
      <c r="J290" s="283"/>
      <c r="K290" s="283"/>
      <c r="L290" s="283"/>
    </row>
    <row r="291" spans="1:12" ht="27.75" customHeight="1">
      <c r="A291" s="267">
        <v>3</v>
      </c>
      <c r="B291" s="265">
        <v>2</v>
      </c>
      <c r="C291" s="265">
        <v>2</v>
      </c>
      <c r="D291" s="265">
        <v>4</v>
      </c>
      <c r="E291" s="265">
        <v>1</v>
      </c>
      <c r="F291" s="268">
        <v>2</v>
      </c>
      <c r="G291" s="305" t="s">
        <v>365</v>
      </c>
      <c r="H291" s="260">
        <v>260</v>
      </c>
      <c r="I291" s="283"/>
      <c r="J291" s="283"/>
      <c r="K291" s="283"/>
      <c r="L291" s="283"/>
    </row>
    <row r="292" spans="1:12" ht="28.5" customHeight="1">
      <c r="A292" s="272">
        <v>3</v>
      </c>
      <c r="B292" s="273">
        <v>2</v>
      </c>
      <c r="C292" s="273">
        <v>2</v>
      </c>
      <c r="D292" s="273">
        <v>5</v>
      </c>
      <c r="E292" s="273"/>
      <c r="F292" s="275"/>
      <c r="G292" s="276" t="s">
        <v>366</v>
      </c>
      <c r="H292" s="260">
        <v>261</v>
      </c>
      <c r="I292" s="277">
        <f>I293</f>
        <v>0</v>
      </c>
      <c r="J292" s="313">
        <f t="shared" ref="J292:L293" si="47">J293</f>
        <v>0</v>
      </c>
      <c r="K292" s="278">
        <f t="shared" si="47"/>
        <v>0</v>
      </c>
      <c r="L292" s="278">
        <f t="shared" si="47"/>
        <v>0</v>
      </c>
    </row>
    <row r="293" spans="1:12" ht="26.25" customHeight="1">
      <c r="A293" s="272">
        <v>3</v>
      </c>
      <c r="B293" s="273">
        <v>2</v>
      </c>
      <c r="C293" s="273">
        <v>2</v>
      </c>
      <c r="D293" s="273">
        <v>5</v>
      </c>
      <c r="E293" s="273">
        <v>1</v>
      </c>
      <c r="F293" s="275"/>
      <c r="G293" s="276" t="s">
        <v>366</v>
      </c>
      <c r="H293" s="260">
        <v>262</v>
      </c>
      <c r="I293" s="277">
        <f>I294</f>
        <v>0</v>
      </c>
      <c r="J293" s="313">
        <f t="shared" si="47"/>
        <v>0</v>
      </c>
      <c r="K293" s="278">
        <f t="shared" si="47"/>
        <v>0</v>
      </c>
      <c r="L293" s="278">
        <f t="shared" si="47"/>
        <v>0</v>
      </c>
    </row>
    <row r="294" spans="1:12" ht="26.25" customHeight="1">
      <c r="A294" s="272">
        <v>3</v>
      </c>
      <c r="B294" s="273">
        <v>2</v>
      </c>
      <c r="C294" s="273">
        <v>2</v>
      </c>
      <c r="D294" s="273">
        <v>5</v>
      </c>
      <c r="E294" s="273">
        <v>1</v>
      </c>
      <c r="F294" s="275">
        <v>1</v>
      </c>
      <c r="G294" s="276" t="s">
        <v>366</v>
      </c>
      <c r="H294" s="260">
        <v>263</v>
      </c>
      <c r="I294" s="283"/>
      <c r="J294" s="283"/>
      <c r="K294" s="283"/>
      <c r="L294" s="283"/>
    </row>
    <row r="295" spans="1:12" ht="26.25" customHeight="1">
      <c r="A295" s="272">
        <v>3</v>
      </c>
      <c r="B295" s="273">
        <v>2</v>
      </c>
      <c r="C295" s="273">
        <v>2</v>
      </c>
      <c r="D295" s="273">
        <v>6</v>
      </c>
      <c r="E295" s="273"/>
      <c r="F295" s="275"/>
      <c r="G295" s="276" t="s">
        <v>349</v>
      </c>
      <c r="H295" s="260">
        <v>264</v>
      </c>
      <c r="I295" s="277">
        <f>I296</f>
        <v>0</v>
      </c>
      <c r="J295" s="361">
        <f t="shared" ref="J295:L296" si="48">J296</f>
        <v>0</v>
      </c>
      <c r="K295" s="278">
        <f t="shared" si="48"/>
        <v>0</v>
      </c>
      <c r="L295" s="278">
        <f t="shared" si="48"/>
        <v>0</v>
      </c>
    </row>
    <row r="296" spans="1:12" ht="30" customHeight="1">
      <c r="A296" s="272">
        <v>3</v>
      </c>
      <c r="B296" s="273">
        <v>2</v>
      </c>
      <c r="C296" s="273">
        <v>2</v>
      </c>
      <c r="D296" s="273">
        <v>6</v>
      </c>
      <c r="E296" s="273">
        <v>1</v>
      </c>
      <c r="F296" s="275"/>
      <c r="G296" s="274" t="s">
        <v>349</v>
      </c>
      <c r="H296" s="260">
        <v>265</v>
      </c>
      <c r="I296" s="277">
        <f>I297</f>
        <v>0</v>
      </c>
      <c r="J296" s="361">
        <f t="shared" si="48"/>
        <v>0</v>
      </c>
      <c r="K296" s="278">
        <f t="shared" si="48"/>
        <v>0</v>
      </c>
      <c r="L296" s="278">
        <f t="shared" si="48"/>
        <v>0</v>
      </c>
    </row>
    <row r="297" spans="1:12" ht="24.75" customHeight="1">
      <c r="A297" s="272">
        <v>3</v>
      </c>
      <c r="B297" s="300">
        <v>2</v>
      </c>
      <c r="C297" s="300">
        <v>2</v>
      </c>
      <c r="D297" s="273">
        <v>6</v>
      </c>
      <c r="E297" s="300">
        <v>1</v>
      </c>
      <c r="F297" s="301">
        <v>1</v>
      </c>
      <c r="G297" s="334" t="s">
        <v>349</v>
      </c>
      <c r="H297" s="260">
        <v>266</v>
      </c>
      <c r="I297" s="283"/>
      <c r="J297" s="283"/>
      <c r="K297" s="283"/>
      <c r="L297" s="283"/>
    </row>
    <row r="298" spans="1:12" ht="29.25" customHeight="1">
      <c r="A298" s="279">
        <v>3</v>
      </c>
      <c r="B298" s="272">
        <v>2</v>
      </c>
      <c r="C298" s="273">
        <v>2</v>
      </c>
      <c r="D298" s="273">
        <v>7</v>
      </c>
      <c r="E298" s="273"/>
      <c r="F298" s="275"/>
      <c r="G298" s="276" t="s">
        <v>350</v>
      </c>
      <c r="H298" s="260">
        <v>267</v>
      </c>
      <c r="I298" s="277">
        <f>I299</f>
        <v>0</v>
      </c>
      <c r="J298" s="361">
        <f>J299</f>
        <v>0</v>
      </c>
      <c r="K298" s="278">
        <f>K299</f>
        <v>0</v>
      </c>
      <c r="L298" s="278">
        <f>L299</f>
        <v>0</v>
      </c>
    </row>
    <row r="299" spans="1:12" ht="26.25" customHeight="1">
      <c r="A299" s="279">
        <v>3</v>
      </c>
      <c r="B299" s="272">
        <v>2</v>
      </c>
      <c r="C299" s="273">
        <v>2</v>
      </c>
      <c r="D299" s="273">
        <v>7</v>
      </c>
      <c r="E299" s="273">
        <v>1</v>
      </c>
      <c r="F299" s="275"/>
      <c r="G299" s="276" t="s">
        <v>350</v>
      </c>
      <c r="H299" s="260">
        <v>268</v>
      </c>
      <c r="I299" s="277">
        <f>I300+I301</f>
        <v>0</v>
      </c>
      <c r="J299" s="277">
        <f>J300+J301</f>
        <v>0</v>
      </c>
      <c r="K299" s="277">
        <f>K300+K301</f>
        <v>0</v>
      </c>
      <c r="L299" s="277">
        <f>L300+L301</f>
        <v>0</v>
      </c>
    </row>
    <row r="300" spans="1:12" ht="27.75" customHeight="1">
      <c r="A300" s="279">
        <v>3</v>
      </c>
      <c r="B300" s="272">
        <v>2</v>
      </c>
      <c r="C300" s="272">
        <v>2</v>
      </c>
      <c r="D300" s="273">
        <v>7</v>
      </c>
      <c r="E300" s="273">
        <v>1</v>
      </c>
      <c r="F300" s="275">
        <v>1</v>
      </c>
      <c r="G300" s="276" t="s">
        <v>351</v>
      </c>
      <c r="H300" s="260">
        <v>269</v>
      </c>
      <c r="I300" s="283"/>
      <c r="J300" s="283"/>
      <c r="K300" s="283"/>
      <c r="L300" s="283"/>
    </row>
    <row r="301" spans="1:12" ht="25.5" customHeight="1">
      <c r="A301" s="279">
        <v>3</v>
      </c>
      <c r="B301" s="272">
        <v>2</v>
      </c>
      <c r="C301" s="272">
        <v>2</v>
      </c>
      <c r="D301" s="273">
        <v>7</v>
      </c>
      <c r="E301" s="273">
        <v>1</v>
      </c>
      <c r="F301" s="275">
        <v>2</v>
      </c>
      <c r="G301" s="276" t="s">
        <v>352</v>
      </c>
      <c r="H301" s="260">
        <v>270</v>
      </c>
      <c r="I301" s="283"/>
      <c r="J301" s="283"/>
      <c r="K301" s="283"/>
      <c r="L301" s="283"/>
    </row>
    <row r="302" spans="1:12" ht="30" customHeight="1">
      <c r="A302" s="284">
        <v>3</v>
      </c>
      <c r="B302" s="284">
        <v>3</v>
      </c>
      <c r="C302" s="256"/>
      <c r="D302" s="257"/>
      <c r="E302" s="257"/>
      <c r="F302" s="259"/>
      <c r="G302" s="258" t="s">
        <v>367</v>
      </c>
      <c r="H302" s="260">
        <v>271</v>
      </c>
      <c r="I302" s="261">
        <f>SUM(I303+I335)</f>
        <v>0</v>
      </c>
      <c r="J302" s="362">
        <f>SUM(J303+J335)</f>
        <v>0</v>
      </c>
      <c r="K302" s="262">
        <f>SUM(K303+K335)</f>
        <v>0</v>
      </c>
      <c r="L302" s="262">
        <f>SUM(L303+L335)</f>
        <v>0</v>
      </c>
    </row>
    <row r="303" spans="1:12" ht="40.5" customHeight="1">
      <c r="A303" s="279">
        <v>3</v>
      </c>
      <c r="B303" s="279">
        <v>3</v>
      </c>
      <c r="C303" s="272">
        <v>1</v>
      </c>
      <c r="D303" s="273"/>
      <c r="E303" s="273"/>
      <c r="F303" s="275"/>
      <c r="G303" s="276" t="s">
        <v>368</v>
      </c>
      <c r="H303" s="260">
        <v>272</v>
      </c>
      <c r="I303" s="277">
        <f>SUM(I304+I313+I317+I321+I325+I328+I331)</f>
        <v>0</v>
      </c>
      <c r="J303" s="361">
        <f>SUM(J304+J313+J317+J321+J325+J328+J331)</f>
        <v>0</v>
      </c>
      <c r="K303" s="278">
        <f>SUM(K304+K313+K317+K321+K325+K328+K331)</f>
        <v>0</v>
      </c>
      <c r="L303" s="278">
        <f>SUM(L304+L313+L317+L321+L325+L328+L331)</f>
        <v>0</v>
      </c>
    </row>
    <row r="304" spans="1:12" ht="29.25" customHeight="1">
      <c r="A304" s="279">
        <v>3</v>
      </c>
      <c r="B304" s="279">
        <v>3</v>
      </c>
      <c r="C304" s="272">
        <v>1</v>
      </c>
      <c r="D304" s="273">
        <v>1</v>
      </c>
      <c r="E304" s="273"/>
      <c r="F304" s="275"/>
      <c r="G304" s="276" t="s">
        <v>354</v>
      </c>
      <c r="H304" s="260">
        <v>273</v>
      </c>
      <c r="I304" s="277">
        <f>SUM(I305+I307+I310)</f>
        <v>0</v>
      </c>
      <c r="J304" s="277">
        <f>SUM(J305+J307+J310)</f>
        <v>0</v>
      </c>
      <c r="K304" s="277">
        <f t="shared" ref="K304:L304" si="49">SUM(K305+K307+K310)</f>
        <v>0</v>
      </c>
      <c r="L304" s="277">
        <f t="shared" si="49"/>
        <v>0</v>
      </c>
    </row>
    <row r="305" spans="1:12" ht="27" customHeight="1">
      <c r="A305" s="279">
        <v>3</v>
      </c>
      <c r="B305" s="279">
        <v>3</v>
      </c>
      <c r="C305" s="272">
        <v>1</v>
      </c>
      <c r="D305" s="273">
        <v>1</v>
      </c>
      <c r="E305" s="273">
        <v>1</v>
      </c>
      <c r="F305" s="275"/>
      <c r="G305" s="276" t="s">
        <v>332</v>
      </c>
      <c r="H305" s="260">
        <v>274</v>
      </c>
      <c r="I305" s="277">
        <f>SUM(I306:I306)</f>
        <v>0</v>
      </c>
      <c r="J305" s="361">
        <f>SUM(J306:J306)</f>
        <v>0</v>
      </c>
      <c r="K305" s="278">
        <f>SUM(K306:K306)</f>
        <v>0</v>
      </c>
      <c r="L305" s="278">
        <f>SUM(L306:L306)</f>
        <v>0</v>
      </c>
    </row>
    <row r="306" spans="1:12" ht="28.5" customHeight="1">
      <c r="A306" s="279">
        <v>3</v>
      </c>
      <c r="B306" s="279">
        <v>3</v>
      </c>
      <c r="C306" s="272">
        <v>1</v>
      </c>
      <c r="D306" s="273">
        <v>1</v>
      </c>
      <c r="E306" s="273">
        <v>1</v>
      </c>
      <c r="F306" s="275">
        <v>1</v>
      </c>
      <c r="G306" s="276" t="s">
        <v>332</v>
      </c>
      <c r="H306" s="260">
        <v>275</v>
      </c>
      <c r="I306" s="283"/>
      <c r="J306" s="283"/>
      <c r="K306" s="283"/>
      <c r="L306" s="283"/>
    </row>
    <row r="307" spans="1:12" ht="31.5" customHeight="1">
      <c r="A307" s="305">
        <v>3</v>
      </c>
      <c r="B307" s="305">
        <v>3</v>
      </c>
      <c r="C307" s="306">
        <v>1</v>
      </c>
      <c r="D307" s="307">
        <v>1</v>
      </c>
      <c r="E307" s="307">
        <v>2</v>
      </c>
      <c r="F307" s="308"/>
      <c r="G307" s="276" t="s">
        <v>355</v>
      </c>
      <c r="H307" s="260">
        <v>276</v>
      </c>
      <c r="I307" s="261">
        <f>SUM(I308:I309)</f>
        <v>0</v>
      </c>
      <c r="J307" s="261">
        <f>SUM(J308:J309)</f>
        <v>0</v>
      </c>
      <c r="K307" s="261">
        <f t="shared" ref="K307:L307" si="50">SUM(K308:K309)</f>
        <v>0</v>
      </c>
      <c r="L307" s="261">
        <f t="shared" si="50"/>
        <v>0</v>
      </c>
    </row>
    <row r="308" spans="1:12" ht="25.5" customHeight="1">
      <c r="A308" s="305">
        <v>3</v>
      </c>
      <c r="B308" s="305">
        <v>3</v>
      </c>
      <c r="C308" s="306">
        <v>1</v>
      </c>
      <c r="D308" s="307">
        <v>1</v>
      </c>
      <c r="E308" s="307">
        <v>2</v>
      </c>
      <c r="F308" s="308">
        <v>1</v>
      </c>
      <c r="G308" s="276" t="s">
        <v>334</v>
      </c>
      <c r="H308" s="260">
        <v>277</v>
      </c>
      <c r="I308" s="283"/>
      <c r="J308" s="283"/>
      <c r="K308" s="283"/>
      <c r="L308" s="283"/>
    </row>
    <row r="309" spans="1:12" ht="29.25" customHeight="1">
      <c r="A309" s="305">
        <v>3</v>
      </c>
      <c r="B309" s="305">
        <v>3</v>
      </c>
      <c r="C309" s="306">
        <v>1</v>
      </c>
      <c r="D309" s="307">
        <v>1</v>
      </c>
      <c r="E309" s="307">
        <v>2</v>
      </c>
      <c r="F309" s="308">
        <v>2</v>
      </c>
      <c r="G309" s="276" t="s">
        <v>335</v>
      </c>
      <c r="H309" s="260">
        <v>278</v>
      </c>
      <c r="I309" s="283"/>
      <c r="J309" s="283"/>
      <c r="K309" s="283"/>
      <c r="L309" s="283"/>
    </row>
    <row r="310" spans="1:12" ht="28.5" customHeight="1">
      <c r="A310" s="305">
        <v>3</v>
      </c>
      <c r="B310" s="305">
        <v>3</v>
      </c>
      <c r="C310" s="306">
        <v>1</v>
      </c>
      <c r="D310" s="307">
        <v>1</v>
      </c>
      <c r="E310" s="307">
        <v>3</v>
      </c>
      <c r="F310" s="308"/>
      <c r="G310" s="276" t="s">
        <v>336</v>
      </c>
      <c r="H310" s="260">
        <v>279</v>
      </c>
      <c r="I310" s="261">
        <f>SUM(I311:I312)</f>
        <v>0</v>
      </c>
      <c r="J310" s="261">
        <f>SUM(J311:J312)</f>
        <v>0</v>
      </c>
      <c r="K310" s="261">
        <f t="shared" ref="K310:L310" si="51">SUM(K311:K312)</f>
        <v>0</v>
      </c>
      <c r="L310" s="261">
        <f t="shared" si="51"/>
        <v>0</v>
      </c>
    </row>
    <row r="311" spans="1:12" ht="24.75" customHeight="1">
      <c r="A311" s="305">
        <v>3</v>
      </c>
      <c r="B311" s="305">
        <v>3</v>
      </c>
      <c r="C311" s="306">
        <v>1</v>
      </c>
      <c r="D311" s="307">
        <v>1</v>
      </c>
      <c r="E311" s="307">
        <v>3</v>
      </c>
      <c r="F311" s="308">
        <v>1</v>
      </c>
      <c r="G311" s="276" t="s">
        <v>337</v>
      </c>
      <c r="H311" s="260">
        <v>280</v>
      </c>
      <c r="I311" s="283"/>
      <c r="J311" s="283"/>
      <c r="K311" s="283"/>
      <c r="L311" s="283"/>
    </row>
    <row r="312" spans="1:12" ht="22.5" customHeight="1">
      <c r="A312" s="305">
        <v>3</v>
      </c>
      <c r="B312" s="305">
        <v>3</v>
      </c>
      <c r="C312" s="306">
        <v>1</v>
      </c>
      <c r="D312" s="307">
        <v>1</v>
      </c>
      <c r="E312" s="307">
        <v>3</v>
      </c>
      <c r="F312" s="308">
        <v>2</v>
      </c>
      <c r="G312" s="276" t="s">
        <v>356</v>
      </c>
      <c r="H312" s="260">
        <v>281</v>
      </c>
      <c r="I312" s="283"/>
      <c r="J312" s="283"/>
      <c r="K312" s="283"/>
      <c r="L312" s="283"/>
    </row>
    <row r="313" spans="1:12">
      <c r="A313" s="298">
        <v>3</v>
      </c>
      <c r="B313" s="267">
        <v>3</v>
      </c>
      <c r="C313" s="272">
        <v>1</v>
      </c>
      <c r="D313" s="273">
        <v>2</v>
      </c>
      <c r="E313" s="273"/>
      <c r="F313" s="275"/>
      <c r="G313" s="274" t="s">
        <v>369</v>
      </c>
      <c r="H313" s="260">
        <v>282</v>
      </c>
      <c r="I313" s="277">
        <f>I314</f>
        <v>0</v>
      </c>
      <c r="J313" s="361">
        <f>J314</f>
        <v>0</v>
      </c>
      <c r="K313" s="278">
        <f>K314</f>
        <v>0</v>
      </c>
      <c r="L313" s="278">
        <f>L314</f>
        <v>0</v>
      </c>
    </row>
    <row r="314" spans="1:12" ht="26.25" customHeight="1">
      <c r="A314" s="298">
        <v>3</v>
      </c>
      <c r="B314" s="298">
        <v>3</v>
      </c>
      <c r="C314" s="267">
        <v>1</v>
      </c>
      <c r="D314" s="265">
        <v>2</v>
      </c>
      <c r="E314" s="265">
        <v>1</v>
      </c>
      <c r="F314" s="268"/>
      <c r="G314" s="274" t="s">
        <v>369</v>
      </c>
      <c r="H314" s="260">
        <v>283</v>
      </c>
      <c r="I314" s="312">
        <f>SUM(I315:I316)</f>
        <v>0</v>
      </c>
      <c r="J314" s="363">
        <f>SUM(J315:J316)</f>
        <v>0</v>
      </c>
      <c r="K314" s="316">
        <f>SUM(K315:K316)</f>
        <v>0</v>
      </c>
      <c r="L314" s="316">
        <f>SUM(L315:L316)</f>
        <v>0</v>
      </c>
    </row>
    <row r="315" spans="1:12" ht="25.5" customHeight="1">
      <c r="A315" s="279">
        <v>3</v>
      </c>
      <c r="B315" s="279">
        <v>3</v>
      </c>
      <c r="C315" s="272">
        <v>1</v>
      </c>
      <c r="D315" s="273">
        <v>2</v>
      </c>
      <c r="E315" s="273">
        <v>1</v>
      </c>
      <c r="F315" s="275">
        <v>1</v>
      </c>
      <c r="G315" s="276" t="s">
        <v>370</v>
      </c>
      <c r="H315" s="260">
        <v>284</v>
      </c>
      <c r="I315" s="283"/>
      <c r="J315" s="283"/>
      <c r="K315" s="283"/>
      <c r="L315" s="283"/>
    </row>
    <row r="316" spans="1:12" ht="24" customHeight="1">
      <c r="A316" s="290">
        <v>3</v>
      </c>
      <c r="B316" s="341">
        <v>3</v>
      </c>
      <c r="C316" s="299">
        <v>1</v>
      </c>
      <c r="D316" s="300">
        <v>2</v>
      </c>
      <c r="E316" s="300">
        <v>1</v>
      </c>
      <c r="F316" s="301">
        <v>2</v>
      </c>
      <c r="G316" s="302" t="s">
        <v>371</v>
      </c>
      <c r="H316" s="260">
        <v>285</v>
      </c>
      <c r="I316" s="283"/>
      <c r="J316" s="283"/>
      <c r="K316" s="283"/>
      <c r="L316" s="283"/>
    </row>
    <row r="317" spans="1:12" ht="27.75" customHeight="1">
      <c r="A317" s="272">
        <v>3</v>
      </c>
      <c r="B317" s="274">
        <v>3</v>
      </c>
      <c r="C317" s="272">
        <v>1</v>
      </c>
      <c r="D317" s="273">
        <v>3</v>
      </c>
      <c r="E317" s="273"/>
      <c r="F317" s="275"/>
      <c r="G317" s="276" t="s">
        <v>372</v>
      </c>
      <c r="H317" s="260">
        <v>286</v>
      </c>
      <c r="I317" s="277">
        <f>I318</f>
        <v>0</v>
      </c>
      <c r="J317" s="361">
        <f>J318</f>
        <v>0</v>
      </c>
      <c r="K317" s="278">
        <f>K318</f>
        <v>0</v>
      </c>
      <c r="L317" s="278">
        <f>L318</f>
        <v>0</v>
      </c>
    </row>
    <row r="318" spans="1:12" ht="24" customHeight="1">
      <c r="A318" s="272">
        <v>3</v>
      </c>
      <c r="B318" s="334">
        <v>3</v>
      </c>
      <c r="C318" s="299">
        <v>1</v>
      </c>
      <c r="D318" s="300">
        <v>3</v>
      </c>
      <c r="E318" s="300">
        <v>1</v>
      </c>
      <c r="F318" s="301"/>
      <c r="G318" s="276" t="s">
        <v>372</v>
      </c>
      <c r="H318" s="260">
        <v>287</v>
      </c>
      <c r="I318" s="278">
        <f>I319+I320</f>
        <v>0</v>
      </c>
      <c r="J318" s="278">
        <f>J319+J320</f>
        <v>0</v>
      </c>
      <c r="K318" s="278">
        <f>K319+K320</f>
        <v>0</v>
      </c>
      <c r="L318" s="278">
        <f>L319+L320</f>
        <v>0</v>
      </c>
    </row>
    <row r="319" spans="1:12" ht="27" customHeight="1">
      <c r="A319" s="272">
        <v>3</v>
      </c>
      <c r="B319" s="274">
        <v>3</v>
      </c>
      <c r="C319" s="272">
        <v>1</v>
      </c>
      <c r="D319" s="273">
        <v>3</v>
      </c>
      <c r="E319" s="273">
        <v>1</v>
      </c>
      <c r="F319" s="275">
        <v>1</v>
      </c>
      <c r="G319" s="276" t="s">
        <v>373</v>
      </c>
      <c r="H319" s="260">
        <v>288</v>
      </c>
      <c r="I319" s="350"/>
      <c r="J319" s="350"/>
      <c r="K319" s="350"/>
      <c r="L319" s="349"/>
    </row>
    <row r="320" spans="1:12" ht="26.25" customHeight="1">
      <c r="A320" s="272">
        <v>3</v>
      </c>
      <c r="B320" s="274">
        <v>3</v>
      </c>
      <c r="C320" s="272">
        <v>1</v>
      </c>
      <c r="D320" s="273">
        <v>3</v>
      </c>
      <c r="E320" s="273">
        <v>1</v>
      </c>
      <c r="F320" s="275">
        <v>2</v>
      </c>
      <c r="G320" s="276" t="s">
        <v>374</v>
      </c>
      <c r="H320" s="260">
        <v>289</v>
      </c>
      <c r="I320" s="283"/>
      <c r="J320" s="283"/>
      <c r="K320" s="283"/>
      <c r="L320" s="283"/>
    </row>
    <row r="321" spans="1:12">
      <c r="A321" s="272">
        <v>3</v>
      </c>
      <c r="B321" s="274">
        <v>3</v>
      </c>
      <c r="C321" s="272">
        <v>1</v>
      </c>
      <c r="D321" s="273">
        <v>4</v>
      </c>
      <c r="E321" s="273"/>
      <c r="F321" s="275"/>
      <c r="G321" s="276" t="s">
        <v>375</v>
      </c>
      <c r="H321" s="260">
        <v>290</v>
      </c>
      <c r="I321" s="277">
        <f>I322</f>
        <v>0</v>
      </c>
      <c r="J321" s="361">
        <f>J322</f>
        <v>0</v>
      </c>
      <c r="K321" s="278">
        <f>K322</f>
        <v>0</v>
      </c>
      <c r="L321" s="278">
        <f>L322</f>
        <v>0</v>
      </c>
    </row>
    <row r="322" spans="1:12" ht="31.5" customHeight="1">
      <c r="A322" s="279">
        <v>3</v>
      </c>
      <c r="B322" s="272">
        <v>3</v>
      </c>
      <c r="C322" s="273">
        <v>1</v>
      </c>
      <c r="D322" s="273">
        <v>4</v>
      </c>
      <c r="E322" s="273">
        <v>1</v>
      </c>
      <c r="F322" s="275"/>
      <c r="G322" s="276" t="s">
        <v>375</v>
      </c>
      <c r="H322" s="260">
        <v>291</v>
      </c>
      <c r="I322" s="277">
        <f>SUM(I323:I324)</f>
        <v>0</v>
      </c>
      <c r="J322" s="277">
        <f>SUM(J323:J324)</f>
        <v>0</v>
      </c>
      <c r="K322" s="277">
        <f>SUM(K323:K324)</f>
        <v>0</v>
      </c>
      <c r="L322" s="277">
        <f>SUM(L323:L324)</f>
        <v>0</v>
      </c>
    </row>
    <row r="323" spans="1:12">
      <c r="A323" s="279">
        <v>3</v>
      </c>
      <c r="B323" s="272">
        <v>3</v>
      </c>
      <c r="C323" s="273">
        <v>1</v>
      </c>
      <c r="D323" s="273">
        <v>4</v>
      </c>
      <c r="E323" s="273">
        <v>1</v>
      </c>
      <c r="F323" s="275">
        <v>1</v>
      </c>
      <c r="G323" s="276" t="s">
        <v>376</v>
      </c>
      <c r="H323" s="260">
        <v>292</v>
      </c>
      <c r="I323" s="282"/>
      <c r="J323" s="283"/>
      <c r="K323" s="283"/>
      <c r="L323" s="282"/>
    </row>
    <row r="324" spans="1:12" ht="30.75" customHeight="1">
      <c r="A324" s="272">
        <v>3</v>
      </c>
      <c r="B324" s="273">
        <v>3</v>
      </c>
      <c r="C324" s="273">
        <v>1</v>
      </c>
      <c r="D324" s="273">
        <v>4</v>
      </c>
      <c r="E324" s="273">
        <v>1</v>
      </c>
      <c r="F324" s="275">
        <v>2</v>
      </c>
      <c r="G324" s="276" t="s">
        <v>377</v>
      </c>
      <c r="H324" s="260">
        <v>293</v>
      </c>
      <c r="I324" s="283"/>
      <c r="J324" s="350"/>
      <c r="K324" s="350"/>
      <c r="L324" s="349"/>
    </row>
    <row r="325" spans="1:12" ht="26.25" customHeight="1">
      <c r="A325" s="272">
        <v>3</v>
      </c>
      <c r="B325" s="273">
        <v>3</v>
      </c>
      <c r="C325" s="273">
        <v>1</v>
      </c>
      <c r="D325" s="273">
        <v>5</v>
      </c>
      <c r="E325" s="273"/>
      <c r="F325" s="275"/>
      <c r="G325" s="276" t="s">
        <v>378</v>
      </c>
      <c r="H325" s="260">
        <v>294</v>
      </c>
      <c r="I325" s="316">
        <f>I326</f>
        <v>0</v>
      </c>
      <c r="J325" s="361">
        <f t="shared" ref="J325:L326" si="52">J326</f>
        <v>0</v>
      </c>
      <c r="K325" s="278">
        <f t="shared" si="52"/>
        <v>0</v>
      </c>
      <c r="L325" s="278">
        <f t="shared" si="52"/>
        <v>0</v>
      </c>
    </row>
    <row r="326" spans="1:12" ht="30" customHeight="1">
      <c r="A326" s="267">
        <v>3</v>
      </c>
      <c r="B326" s="300">
        <v>3</v>
      </c>
      <c r="C326" s="300">
        <v>1</v>
      </c>
      <c r="D326" s="300">
        <v>5</v>
      </c>
      <c r="E326" s="300">
        <v>1</v>
      </c>
      <c r="F326" s="301"/>
      <c r="G326" s="276" t="s">
        <v>378</v>
      </c>
      <c r="H326" s="260">
        <v>295</v>
      </c>
      <c r="I326" s="278">
        <f>I327</f>
        <v>0</v>
      </c>
      <c r="J326" s="363">
        <f t="shared" si="52"/>
        <v>0</v>
      </c>
      <c r="K326" s="316">
        <f t="shared" si="52"/>
        <v>0</v>
      </c>
      <c r="L326" s="316">
        <f t="shared" si="52"/>
        <v>0</v>
      </c>
    </row>
    <row r="327" spans="1:12" ht="30" customHeight="1">
      <c r="A327" s="272">
        <v>3</v>
      </c>
      <c r="B327" s="273">
        <v>3</v>
      </c>
      <c r="C327" s="273">
        <v>1</v>
      </c>
      <c r="D327" s="273">
        <v>5</v>
      </c>
      <c r="E327" s="273">
        <v>1</v>
      </c>
      <c r="F327" s="275">
        <v>1</v>
      </c>
      <c r="G327" s="276" t="s">
        <v>379</v>
      </c>
      <c r="H327" s="260">
        <v>296</v>
      </c>
      <c r="I327" s="283"/>
      <c r="J327" s="350"/>
      <c r="K327" s="350"/>
      <c r="L327" s="349"/>
    </row>
    <row r="328" spans="1:12" ht="30" customHeight="1">
      <c r="A328" s="272">
        <v>3</v>
      </c>
      <c r="B328" s="273">
        <v>3</v>
      </c>
      <c r="C328" s="273">
        <v>1</v>
      </c>
      <c r="D328" s="273">
        <v>6</v>
      </c>
      <c r="E328" s="273"/>
      <c r="F328" s="275"/>
      <c r="G328" s="274" t="s">
        <v>349</v>
      </c>
      <c r="H328" s="260">
        <v>297</v>
      </c>
      <c r="I328" s="278">
        <f>I329</f>
        <v>0</v>
      </c>
      <c r="J328" s="361">
        <f t="shared" ref="J328:L329" si="53">J329</f>
        <v>0</v>
      </c>
      <c r="K328" s="278">
        <f t="shared" si="53"/>
        <v>0</v>
      </c>
      <c r="L328" s="278">
        <f t="shared" si="53"/>
        <v>0</v>
      </c>
    </row>
    <row r="329" spans="1:12" ht="30" customHeight="1">
      <c r="A329" s="272">
        <v>3</v>
      </c>
      <c r="B329" s="273">
        <v>3</v>
      </c>
      <c r="C329" s="273">
        <v>1</v>
      </c>
      <c r="D329" s="273">
        <v>6</v>
      </c>
      <c r="E329" s="273">
        <v>1</v>
      </c>
      <c r="F329" s="275"/>
      <c r="G329" s="274" t="s">
        <v>349</v>
      </c>
      <c r="H329" s="260">
        <v>298</v>
      </c>
      <c r="I329" s="277">
        <f>I330</f>
        <v>0</v>
      </c>
      <c r="J329" s="361">
        <f t="shared" si="53"/>
        <v>0</v>
      </c>
      <c r="K329" s="278">
        <f t="shared" si="53"/>
        <v>0</v>
      </c>
      <c r="L329" s="278">
        <f t="shared" si="53"/>
        <v>0</v>
      </c>
    </row>
    <row r="330" spans="1:12" ht="25.5" customHeight="1">
      <c r="A330" s="272">
        <v>3</v>
      </c>
      <c r="B330" s="273">
        <v>3</v>
      </c>
      <c r="C330" s="273">
        <v>1</v>
      </c>
      <c r="D330" s="273">
        <v>6</v>
      </c>
      <c r="E330" s="273">
        <v>1</v>
      </c>
      <c r="F330" s="275">
        <v>1</v>
      </c>
      <c r="G330" s="274" t="s">
        <v>349</v>
      </c>
      <c r="H330" s="260">
        <v>299</v>
      </c>
      <c r="I330" s="350"/>
      <c r="J330" s="350"/>
      <c r="K330" s="350"/>
      <c r="L330" s="349"/>
    </row>
    <row r="331" spans="1:12" ht="22.5" customHeight="1">
      <c r="A331" s="272">
        <v>3</v>
      </c>
      <c r="B331" s="273">
        <v>3</v>
      </c>
      <c r="C331" s="273">
        <v>1</v>
      </c>
      <c r="D331" s="273">
        <v>7</v>
      </c>
      <c r="E331" s="273"/>
      <c r="F331" s="275"/>
      <c r="G331" s="276" t="s">
        <v>380</v>
      </c>
      <c r="H331" s="260">
        <v>300</v>
      </c>
      <c r="I331" s="277">
        <f>I332</f>
        <v>0</v>
      </c>
      <c r="J331" s="361">
        <f>J332</f>
        <v>0</v>
      </c>
      <c r="K331" s="278">
        <f>K332</f>
        <v>0</v>
      </c>
      <c r="L331" s="278">
        <f>L332</f>
        <v>0</v>
      </c>
    </row>
    <row r="332" spans="1:12" ht="25.5" customHeight="1">
      <c r="A332" s="272">
        <v>3</v>
      </c>
      <c r="B332" s="273">
        <v>3</v>
      </c>
      <c r="C332" s="273">
        <v>1</v>
      </c>
      <c r="D332" s="273">
        <v>7</v>
      </c>
      <c r="E332" s="273">
        <v>1</v>
      </c>
      <c r="F332" s="275"/>
      <c r="G332" s="276" t="s">
        <v>380</v>
      </c>
      <c r="H332" s="260">
        <v>301</v>
      </c>
      <c r="I332" s="277">
        <f>I333+I334</f>
        <v>0</v>
      </c>
      <c r="J332" s="277">
        <f>J333+J334</f>
        <v>0</v>
      </c>
      <c r="K332" s="277">
        <f>K333+K334</f>
        <v>0</v>
      </c>
      <c r="L332" s="277">
        <f>L333+L334</f>
        <v>0</v>
      </c>
    </row>
    <row r="333" spans="1:12" ht="27" customHeight="1">
      <c r="A333" s="272">
        <v>3</v>
      </c>
      <c r="B333" s="273">
        <v>3</v>
      </c>
      <c r="C333" s="273">
        <v>1</v>
      </c>
      <c r="D333" s="273">
        <v>7</v>
      </c>
      <c r="E333" s="273">
        <v>1</v>
      </c>
      <c r="F333" s="275">
        <v>1</v>
      </c>
      <c r="G333" s="276" t="s">
        <v>381</v>
      </c>
      <c r="H333" s="260">
        <v>302</v>
      </c>
      <c r="I333" s="350"/>
      <c r="J333" s="350"/>
      <c r="K333" s="350"/>
      <c r="L333" s="349"/>
    </row>
    <row r="334" spans="1:12" ht="27.75" customHeight="1">
      <c r="A334" s="272">
        <v>3</v>
      </c>
      <c r="B334" s="273">
        <v>3</v>
      </c>
      <c r="C334" s="273">
        <v>1</v>
      </c>
      <c r="D334" s="273">
        <v>7</v>
      </c>
      <c r="E334" s="273">
        <v>1</v>
      </c>
      <c r="F334" s="275">
        <v>2</v>
      </c>
      <c r="G334" s="276" t="s">
        <v>382</v>
      </c>
      <c r="H334" s="260">
        <v>303</v>
      </c>
      <c r="I334" s="283"/>
      <c r="J334" s="283"/>
      <c r="K334" s="283"/>
      <c r="L334" s="283"/>
    </row>
    <row r="335" spans="1:12" ht="38.25" customHeight="1">
      <c r="A335" s="272">
        <v>3</v>
      </c>
      <c r="B335" s="273">
        <v>3</v>
      </c>
      <c r="C335" s="273">
        <v>2</v>
      </c>
      <c r="D335" s="273"/>
      <c r="E335" s="273"/>
      <c r="F335" s="275"/>
      <c r="G335" s="276" t="s">
        <v>383</v>
      </c>
      <c r="H335" s="260">
        <v>304</v>
      </c>
      <c r="I335" s="277">
        <f>SUM(I336+I345+I349+I353+I357+I360+I363)</f>
        <v>0</v>
      </c>
      <c r="J335" s="361">
        <f>SUM(J336+J345+J349+J353+J357+J360+J363)</f>
        <v>0</v>
      </c>
      <c r="K335" s="278">
        <f>SUM(K336+K345+K349+K353+K357+K360+K363)</f>
        <v>0</v>
      </c>
      <c r="L335" s="278">
        <f>SUM(L336+L345+L349+L353+L357+L360+L363)</f>
        <v>0</v>
      </c>
    </row>
    <row r="336" spans="1:12" ht="30" customHeight="1">
      <c r="A336" s="272">
        <v>3</v>
      </c>
      <c r="B336" s="273">
        <v>3</v>
      </c>
      <c r="C336" s="273">
        <v>2</v>
      </c>
      <c r="D336" s="273">
        <v>1</v>
      </c>
      <c r="E336" s="273"/>
      <c r="F336" s="275"/>
      <c r="G336" s="276" t="s">
        <v>331</v>
      </c>
      <c r="H336" s="260">
        <v>305</v>
      </c>
      <c r="I336" s="277">
        <f>I337</f>
        <v>0</v>
      </c>
      <c r="J336" s="361">
        <f>J337</f>
        <v>0</v>
      </c>
      <c r="K336" s="278">
        <f>K337</f>
        <v>0</v>
      </c>
      <c r="L336" s="278">
        <f>L337</f>
        <v>0</v>
      </c>
    </row>
    <row r="337" spans="1:16">
      <c r="A337" s="279">
        <v>3</v>
      </c>
      <c r="B337" s="272">
        <v>3</v>
      </c>
      <c r="C337" s="273">
        <v>2</v>
      </c>
      <c r="D337" s="274">
        <v>1</v>
      </c>
      <c r="E337" s="272">
        <v>1</v>
      </c>
      <c r="F337" s="275"/>
      <c r="G337" s="276" t="s">
        <v>331</v>
      </c>
      <c r="H337" s="260">
        <v>306</v>
      </c>
      <c r="I337" s="277">
        <f>SUM(I338:I338)</f>
        <v>0</v>
      </c>
      <c r="J337" s="277">
        <f t="shared" ref="J337:P337" si="54">SUM(J338:J338)</f>
        <v>0</v>
      </c>
      <c r="K337" s="277">
        <f t="shared" si="54"/>
        <v>0</v>
      </c>
      <c r="L337" s="277">
        <f t="shared" si="54"/>
        <v>0</v>
      </c>
      <c r="M337" s="364">
        <f t="shared" si="54"/>
        <v>0</v>
      </c>
      <c r="N337" s="364">
        <f t="shared" si="54"/>
        <v>0</v>
      </c>
      <c r="O337" s="364">
        <f t="shared" si="54"/>
        <v>0</v>
      </c>
      <c r="P337" s="364">
        <f t="shared" si="54"/>
        <v>0</v>
      </c>
    </row>
    <row r="338" spans="1:16" ht="27.75" customHeight="1">
      <c r="A338" s="279">
        <v>3</v>
      </c>
      <c r="B338" s="272">
        <v>3</v>
      </c>
      <c r="C338" s="273">
        <v>2</v>
      </c>
      <c r="D338" s="274">
        <v>1</v>
      </c>
      <c r="E338" s="272">
        <v>1</v>
      </c>
      <c r="F338" s="275">
        <v>1</v>
      </c>
      <c r="G338" s="276" t="s">
        <v>332</v>
      </c>
      <c r="H338" s="260">
        <v>307</v>
      </c>
      <c r="I338" s="350"/>
      <c r="J338" s="350"/>
      <c r="K338" s="350"/>
      <c r="L338" s="349"/>
    </row>
    <row r="339" spans="1:16">
      <c r="A339" s="305">
        <v>3</v>
      </c>
      <c r="B339" s="306">
        <v>3</v>
      </c>
      <c r="C339" s="307">
        <v>2</v>
      </c>
      <c r="D339" s="276">
        <v>1</v>
      </c>
      <c r="E339" s="306">
        <v>2</v>
      </c>
      <c r="F339" s="308"/>
      <c r="G339" s="302" t="s">
        <v>355</v>
      </c>
      <c r="H339" s="260">
        <v>308</v>
      </c>
      <c r="I339" s="277">
        <f>SUM(I340:I341)</f>
        <v>0</v>
      </c>
      <c r="J339" s="277">
        <f t="shared" ref="J339:L339" si="55">SUM(J340:J341)</f>
        <v>0</v>
      </c>
      <c r="K339" s="277">
        <f t="shared" si="55"/>
        <v>0</v>
      </c>
      <c r="L339" s="277">
        <f t="shared" si="55"/>
        <v>0</v>
      </c>
    </row>
    <row r="340" spans="1:16">
      <c r="A340" s="305">
        <v>3</v>
      </c>
      <c r="B340" s="306">
        <v>3</v>
      </c>
      <c r="C340" s="307">
        <v>2</v>
      </c>
      <c r="D340" s="276">
        <v>1</v>
      </c>
      <c r="E340" s="306">
        <v>2</v>
      </c>
      <c r="F340" s="308">
        <v>1</v>
      </c>
      <c r="G340" s="302" t="s">
        <v>334</v>
      </c>
      <c r="H340" s="260">
        <v>309</v>
      </c>
      <c r="I340" s="350"/>
      <c r="J340" s="350"/>
      <c r="K340" s="350"/>
      <c r="L340" s="349"/>
    </row>
    <row r="341" spans="1:16">
      <c r="A341" s="305">
        <v>3</v>
      </c>
      <c r="B341" s="306">
        <v>3</v>
      </c>
      <c r="C341" s="307">
        <v>2</v>
      </c>
      <c r="D341" s="276">
        <v>1</v>
      </c>
      <c r="E341" s="306">
        <v>2</v>
      </c>
      <c r="F341" s="308">
        <v>2</v>
      </c>
      <c r="G341" s="302" t="s">
        <v>335</v>
      </c>
      <c r="H341" s="260">
        <v>310</v>
      </c>
      <c r="I341" s="283"/>
      <c r="J341" s="283"/>
      <c r="K341" s="283"/>
      <c r="L341" s="283"/>
    </row>
    <row r="342" spans="1:16">
      <c r="A342" s="305">
        <v>3</v>
      </c>
      <c r="B342" s="306">
        <v>3</v>
      </c>
      <c r="C342" s="307">
        <v>2</v>
      </c>
      <c r="D342" s="276">
        <v>1</v>
      </c>
      <c r="E342" s="306">
        <v>3</v>
      </c>
      <c r="F342" s="308"/>
      <c r="G342" s="302" t="s">
        <v>336</v>
      </c>
      <c r="H342" s="260">
        <v>311</v>
      </c>
      <c r="I342" s="277">
        <f>SUM(I343:I344)</f>
        <v>0</v>
      </c>
      <c r="J342" s="277">
        <f t="shared" ref="J342:L342" si="56">SUM(J343:J344)</f>
        <v>0</v>
      </c>
      <c r="K342" s="277">
        <f t="shared" si="56"/>
        <v>0</v>
      </c>
      <c r="L342" s="277">
        <f t="shared" si="56"/>
        <v>0</v>
      </c>
    </row>
    <row r="343" spans="1:16">
      <c r="A343" s="305">
        <v>3</v>
      </c>
      <c r="B343" s="306">
        <v>3</v>
      </c>
      <c r="C343" s="307">
        <v>2</v>
      </c>
      <c r="D343" s="276">
        <v>1</v>
      </c>
      <c r="E343" s="306">
        <v>3</v>
      </c>
      <c r="F343" s="308">
        <v>1</v>
      </c>
      <c r="G343" s="302" t="s">
        <v>337</v>
      </c>
      <c r="H343" s="260">
        <v>312</v>
      </c>
      <c r="I343" s="283"/>
      <c r="J343" s="283"/>
      <c r="K343" s="283"/>
      <c r="L343" s="283"/>
    </row>
    <row r="344" spans="1:16">
      <c r="A344" s="305">
        <v>3</v>
      </c>
      <c r="B344" s="306">
        <v>3</v>
      </c>
      <c r="C344" s="307">
        <v>2</v>
      </c>
      <c r="D344" s="276">
        <v>1</v>
      </c>
      <c r="E344" s="306">
        <v>3</v>
      </c>
      <c r="F344" s="308">
        <v>2</v>
      </c>
      <c r="G344" s="302" t="s">
        <v>356</v>
      </c>
      <c r="H344" s="260">
        <v>313</v>
      </c>
      <c r="I344" s="303"/>
      <c r="J344" s="365"/>
      <c r="K344" s="303"/>
      <c r="L344" s="303"/>
    </row>
    <row r="345" spans="1:16">
      <c r="A345" s="290">
        <v>3</v>
      </c>
      <c r="B345" s="290">
        <v>3</v>
      </c>
      <c r="C345" s="299">
        <v>2</v>
      </c>
      <c r="D345" s="334">
        <v>2</v>
      </c>
      <c r="E345" s="299"/>
      <c r="F345" s="301"/>
      <c r="G345" s="334" t="s">
        <v>369</v>
      </c>
      <c r="H345" s="260">
        <v>314</v>
      </c>
      <c r="I345" s="295">
        <f>I346</f>
        <v>0</v>
      </c>
      <c r="J345" s="366">
        <f>J346</f>
        <v>0</v>
      </c>
      <c r="K345" s="296">
        <f>K346</f>
        <v>0</v>
      </c>
      <c r="L345" s="296">
        <f>L346</f>
        <v>0</v>
      </c>
    </row>
    <row r="346" spans="1:16">
      <c r="A346" s="279">
        <v>3</v>
      </c>
      <c r="B346" s="279">
        <v>3</v>
      </c>
      <c r="C346" s="272">
        <v>2</v>
      </c>
      <c r="D346" s="274">
        <v>2</v>
      </c>
      <c r="E346" s="272">
        <v>1</v>
      </c>
      <c r="F346" s="275"/>
      <c r="G346" s="334" t="s">
        <v>369</v>
      </c>
      <c r="H346" s="260">
        <v>315</v>
      </c>
      <c r="I346" s="277">
        <f>SUM(I347:I348)</f>
        <v>0</v>
      </c>
      <c r="J346" s="313">
        <f>SUM(J347:J348)</f>
        <v>0</v>
      </c>
      <c r="K346" s="278">
        <f>SUM(K347:K348)</f>
        <v>0</v>
      </c>
      <c r="L346" s="278">
        <f>SUM(L347:L348)</f>
        <v>0</v>
      </c>
    </row>
    <row r="347" spans="1:16" ht="26.4">
      <c r="A347" s="279">
        <v>3</v>
      </c>
      <c r="B347" s="279">
        <v>3</v>
      </c>
      <c r="C347" s="272">
        <v>2</v>
      </c>
      <c r="D347" s="274">
        <v>2</v>
      </c>
      <c r="E347" s="279">
        <v>1</v>
      </c>
      <c r="F347" s="321">
        <v>1</v>
      </c>
      <c r="G347" s="276" t="s">
        <v>370</v>
      </c>
      <c r="H347" s="260">
        <v>316</v>
      </c>
      <c r="I347" s="283"/>
      <c r="J347" s="283"/>
      <c r="K347" s="283"/>
      <c r="L347" s="283"/>
    </row>
    <row r="348" spans="1:16">
      <c r="A348" s="290">
        <v>3</v>
      </c>
      <c r="B348" s="290">
        <v>3</v>
      </c>
      <c r="C348" s="291">
        <v>2</v>
      </c>
      <c r="D348" s="292">
        <v>2</v>
      </c>
      <c r="E348" s="293">
        <v>1</v>
      </c>
      <c r="F348" s="335">
        <v>2</v>
      </c>
      <c r="G348" s="325" t="s">
        <v>371</v>
      </c>
      <c r="H348" s="260">
        <v>317</v>
      </c>
      <c r="I348" s="283"/>
      <c r="J348" s="283"/>
      <c r="K348" s="283"/>
      <c r="L348" s="283"/>
    </row>
    <row r="349" spans="1:16" ht="23.25" customHeight="1">
      <c r="A349" s="279">
        <v>3</v>
      </c>
      <c r="B349" s="279">
        <v>3</v>
      </c>
      <c r="C349" s="272">
        <v>2</v>
      </c>
      <c r="D349" s="273">
        <v>3</v>
      </c>
      <c r="E349" s="274"/>
      <c r="F349" s="321"/>
      <c r="G349" s="276" t="s">
        <v>372</v>
      </c>
      <c r="H349" s="260">
        <v>318</v>
      </c>
      <c r="I349" s="277">
        <f>I350</f>
        <v>0</v>
      </c>
      <c r="J349" s="313">
        <f>J350</f>
        <v>0</v>
      </c>
      <c r="K349" s="278">
        <f>K350</f>
        <v>0</v>
      </c>
      <c r="L349" s="278">
        <f>L350</f>
        <v>0</v>
      </c>
    </row>
    <row r="350" spans="1:16" ht="27.75" customHeight="1">
      <c r="A350" s="279">
        <v>3</v>
      </c>
      <c r="B350" s="279">
        <v>3</v>
      </c>
      <c r="C350" s="272">
        <v>2</v>
      </c>
      <c r="D350" s="273">
        <v>3</v>
      </c>
      <c r="E350" s="274">
        <v>1</v>
      </c>
      <c r="F350" s="321"/>
      <c r="G350" s="276" t="s">
        <v>372</v>
      </c>
      <c r="H350" s="260">
        <v>319</v>
      </c>
      <c r="I350" s="277">
        <f>I351+I352</f>
        <v>0</v>
      </c>
      <c r="J350" s="277">
        <f>J351+J352</f>
        <v>0</v>
      </c>
      <c r="K350" s="277">
        <f>K351+K352</f>
        <v>0</v>
      </c>
      <c r="L350" s="277">
        <f>L351+L352</f>
        <v>0</v>
      </c>
    </row>
    <row r="351" spans="1:16" ht="28.5" customHeight="1">
      <c r="A351" s="279">
        <v>3</v>
      </c>
      <c r="B351" s="279">
        <v>3</v>
      </c>
      <c r="C351" s="272">
        <v>2</v>
      </c>
      <c r="D351" s="273">
        <v>3</v>
      </c>
      <c r="E351" s="274">
        <v>1</v>
      </c>
      <c r="F351" s="321">
        <v>1</v>
      </c>
      <c r="G351" s="276" t="s">
        <v>373</v>
      </c>
      <c r="H351" s="260">
        <v>320</v>
      </c>
      <c r="I351" s="350"/>
      <c r="J351" s="350"/>
      <c r="K351" s="350"/>
      <c r="L351" s="349"/>
    </row>
    <row r="352" spans="1:16" ht="27.75" customHeight="1">
      <c r="A352" s="279">
        <v>3</v>
      </c>
      <c r="B352" s="279">
        <v>3</v>
      </c>
      <c r="C352" s="272">
        <v>2</v>
      </c>
      <c r="D352" s="273">
        <v>3</v>
      </c>
      <c r="E352" s="274">
        <v>1</v>
      </c>
      <c r="F352" s="321">
        <v>2</v>
      </c>
      <c r="G352" s="276" t="s">
        <v>374</v>
      </c>
      <c r="H352" s="260">
        <v>321</v>
      </c>
      <c r="I352" s="283"/>
      <c r="J352" s="283"/>
      <c r="K352" s="283"/>
      <c r="L352" s="283"/>
    </row>
    <row r="353" spans="1:12">
      <c r="A353" s="279">
        <v>3</v>
      </c>
      <c r="B353" s="279">
        <v>3</v>
      </c>
      <c r="C353" s="272">
        <v>2</v>
      </c>
      <c r="D353" s="273">
        <v>4</v>
      </c>
      <c r="E353" s="273"/>
      <c r="F353" s="275"/>
      <c r="G353" s="276" t="s">
        <v>375</v>
      </c>
      <c r="H353" s="260">
        <v>322</v>
      </c>
      <c r="I353" s="277">
        <f>I354</f>
        <v>0</v>
      </c>
      <c r="J353" s="313">
        <f>J354</f>
        <v>0</v>
      </c>
      <c r="K353" s="278">
        <f>K354</f>
        <v>0</v>
      </c>
      <c r="L353" s="278">
        <f>L354</f>
        <v>0</v>
      </c>
    </row>
    <row r="354" spans="1:12">
      <c r="A354" s="298">
        <v>3</v>
      </c>
      <c r="B354" s="298">
        <v>3</v>
      </c>
      <c r="C354" s="267">
        <v>2</v>
      </c>
      <c r="D354" s="265">
        <v>4</v>
      </c>
      <c r="E354" s="265">
        <v>1</v>
      </c>
      <c r="F354" s="268"/>
      <c r="G354" s="276" t="s">
        <v>375</v>
      </c>
      <c r="H354" s="260">
        <v>323</v>
      </c>
      <c r="I354" s="312">
        <f>SUM(I355:I356)</f>
        <v>0</v>
      </c>
      <c r="J354" s="315">
        <f>SUM(J355:J356)</f>
        <v>0</v>
      </c>
      <c r="K354" s="316">
        <f>SUM(K355:K356)</f>
        <v>0</v>
      </c>
      <c r="L354" s="316">
        <f>SUM(L355:L356)</f>
        <v>0</v>
      </c>
    </row>
    <row r="355" spans="1:12" ht="30.75" customHeight="1">
      <c r="A355" s="279">
        <v>3</v>
      </c>
      <c r="B355" s="279">
        <v>3</v>
      </c>
      <c r="C355" s="272">
        <v>2</v>
      </c>
      <c r="D355" s="273">
        <v>4</v>
      </c>
      <c r="E355" s="273">
        <v>1</v>
      </c>
      <c r="F355" s="275">
        <v>1</v>
      </c>
      <c r="G355" s="276" t="s">
        <v>376</v>
      </c>
      <c r="H355" s="260">
        <v>324</v>
      </c>
      <c r="I355" s="283"/>
      <c r="J355" s="283"/>
      <c r="K355" s="283"/>
      <c r="L355" s="283"/>
    </row>
    <row r="356" spans="1:12">
      <c r="A356" s="279">
        <v>3</v>
      </c>
      <c r="B356" s="279">
        <v>3</v>
      </c>
      <c r="C356" s="272">
        <v>2</v>
      </c>
      <c r="D356" s="273">
        <v>4</v>
      </c>
      <c r="E356" s="273">
        <v>1</v>
      </c>
      <c r="F356" s="275">
        <v>2</v>
      </c>
      <c r="G356" s="276" t="s">
        <v>384</v>
      </c>
      <c r="H356" s="260">
        <v>325</v>
      </c>
      <c r="I356" s="283"/>
      <c r="J356" s="283"/>
      <c r="K356" s="283"/>
      <c r="L356" s="283"/>
    </row>
    <row r="357" spans="1:12">
      <c r="A357" s="279">
        <v>3</v>
      </c>
      <c r="B357" s="279">
        <v>3</v>
      </c>
      <c r="C357" s="272">
        <v>2</v>
      </c>
      <c r="D357" s="273">
        <v>5</v>
      </c>
      <c r="E357" s="273"/>
      <c r="F357" s="275"/>
      <c r="G357" s="276" t="s">
        <v>378</v>
      </c>
      <c r="H357" s="260">
        <v>326</v>
      </c>
      <c r="I357" s="277">
        <f>I358</f>
        <v>0</v>
      </c>
      <c r="J357" s="313">
        <f t="shared" ref="J357:L358" si="57">J358</f>
        <v>0</v>
      </c>
      <c r="K357" s="278">
        <f t="shared" si="57"/>
        <v>0</v>
      </c>
      <c r="L357" s="278">
        <f t="shared" si="57"/>
        <v>0</v>
      </c>
    </row>
    <row r="358" spans="1:12">
      <c r="A358" s="298">
        <v>3</v>
      </c>
      <c r="B358" s="298">
        <v>3</v>
      </c>
      <c r="C358" s="267">
        <v>2</v>
      </c>
      <c r="D358" s="265">
        <v>5</v>
      </c>
      <c r="E358" s="265">
        <v>1</v>
      </c>
      <c r="F358" s="268"/>
      <c r="G358" s="276" t="s">
        <v>378</v>
      </c>
      <c r="H358" s="260">
        <v>327</v>
      </c>
      <c r="I358" s="312">
        <f>I359</f>
        <v>0</v>
      </c>
      <c r="J358" s="315">
        <f t="shared" si="57"/>
        <v>0</v>
      </c>
      <c r="K358" s="316">
        <f t="shared" si="57"/>
        <v>0</v>
      </c>
      <c r="L358" s="316">
        <f t="shared" si="57"/>
        <v>0</v>
      </c>
    </row>
    <row r="359" spans="1:12">
      <c r="A359" s="279">
        <v>3</v>
      </c>
      <c r="B359" s="279">
        <v>3</v>
      </c>
      <c r="C359" s="272">
        <v>2</v>
      </c>
      <c r="D359" s="273">
        <v>5</v>
      </c>
      <c r="E359" s="273">
        <v>1</v>
      </c>
      <c r="F359" s="275">
        <v>1</v>
      </c>
      <c r="G359" s="276" t="s">
        <v>378</v>
      </c>
      <c r="H359" s="260">
        <v>328</v>
      </c>
      <c r="I359" s="350"/>
      <c r="J359" s="350"/>
      <c r="K359" s="350"/>
      <c r="L359" s="349"/>
    </row>
    <row r="360" spans="1:12" ht="30.75" customHeight="1">
      <c r="A360" s="279">
        <v>3</v>
      </c>
      <c r="B360" s="279">
        <v>3</v>
      </c>
      <c r="C360" s="272">
        <v>2</v>
      </c>
      <c r="D360" s="273">
        <v>6</v>
      </c>
      <c r="E360" s="273"/>
      <c r="F360" s="275"/>
      <c r="G360" s="274" t="s">
        <v>349</v>
      </c>
      <c r="H360" s="260">
        <v>329</v>
      </c>
      <c r="I360" s="277">
        <f>I361</f>
        <v>0</v>
      </c>
      <c r="J360" s="313">
        <f t="shared" ref="I360:L361" si="58">J361</f>
        <v>0</v>
      </c>
      <c r="K360" s="278">
        <f t="shared" si="58"/>
        <v>0</v>
      </c>
      <c r="L360" s="278">
        <f t="shared" si="58"/>
        <v>0</v>
      </c>
    </row>
    <row r="361" spans="1:12" ht="25.5" customHeight="1">
      <c r="A361" s="279">
        <v>3</v>
      </c>
      <c r="B361" s="279">
        <v>3</v>
      </c>
      <c r="C361" s="272">
        <v>2</v>
      </c>
      <c r="D361" s="273">
        <v>6</v>
      </c>
      <c r="E361" s="273">
        <v>1</v>
      </c>
      <c r="F361" s="275"/>
      <c r="G361" s="274" t="s">
        <v>349</v>
      </c>
      <c r="H361" s="260">
        <v>330</v>
      </c>
      <c r="I361" s="277">
        <f t="shared" si="58"/>
        <v>0</v>
      </c>
      <c r="J361" s="313">
        <f t="shared" si="58"/>
        <v>0</v>
      </c>
      <c r="K361" s="278">
        <f t="shared" si="58"/>
        <v>0</v>
      </c>
      <c r="L361" s="278">
        <f t="shared" si="58"/>
        <v>0</v>
      </c>
    </row>
    <row r="362" spans="1:12" ht="24" customHeight="1">
      <c r="A362" s="290">
        <v>3</v>
      </c>
      <c r="B362" s="290">
        <v>3</v>
      </c>
      <c r="C362" s="291">
        <v>2</v>
      </c>
      <c r="D362" s="292">
        <v>6</v>
      </c>
      <c r="E362" s="292">
        <v>1</v>
      </c>
      <c r="F362" s="294">
        <v>1</v>
      </c>
      <c r="G362" s="293" t="s">
        <v>349</v>
      </c>
      <c r="H362" s="260">
        <v>331</v>
      </c>
      <c r="I362" s="350"/>
      <c r="J362" s="350"/>
      <c r="K362" s="350"/>
      <c r="L362" s="349"/>
    </row>
    <row r="363" spans="1:12" ht="28.5" customHeight="1">
      <c r="A363" s="279">
        <v>3</v>
      </c>
      <c r="B363" s="279">
        <v>3</v>
      </c>
      <c r="C363" s="272">
        <v>2</v>
      </c>
      <c r="D363" s="273">
        <v>7</v>
      </c>
      <c r="E363" s="273"/>
      <c r="F363" s="275"/>
      <c r="G363" s="276" t="s">
        <v>380</v>
      </c>
      <c r="H363" s="260">
        <v>332</v>
      </c>
      <c r="I363" s="277">
        <f>I364</f>
        <v>0</v>
      </c>
      <c r="J363" s="313">
        <f t="shared" ref="J363:L363" si="59">J364</f>
        <v>0</v>
      </c>
      <c r="K363" s="278">
        <f t="shared" si="59"/>
        <v>0</v>
      </c>
      <c r="L363" s="278">
        <f t="shared" si="59"/>
        <v>0</v>
      </c>
    </row>
    <row r="364" spans="1:12" ht="28.5" customHeight="1">
      <c r="A364" s="290">
        <v>3</v>
      </c>
      <c r="B364" s="290">
        <v>3</v>
      </c>
      <c r="C364" s="291">
        <v>2</v>
      </c>
      <c r="D364" s="292">
        <v>7</v>
      </c>
      <c r="E364" s="292">
        <v>1</v>
      </c>
      <c r="F364" s="294"/>
      <c r="G364" s="276" t="s">
        <v>380</v>
      </c>
      <c r="H364" s="260">
        <v>333</v>
      </c>
      <c r="I364" s="277">
        <f>SUM(I365:I366)</f>
        <v>0</v>
      </c>
      <c r="J364" s="277">
        <f t="shared" ref="J364:L364" si="60">SUM(J365:J366)</f>
        <v>0</v>
      </c>
      <c r="K364" s="277">
        <f t="shared" si="60"/>
        <v>0</v>
      </c>
      <c r="L364" s="277">
        <f t="shared" si="60"/>
        <v>0</v>
      </c>
    </row>
    <row r="365" spans="1:12" ht="27" customHeight="1">
      <c r="A365" s="279">
        <v>3</v>
      </c>
      <c r="B365" s="279">
        <v>3</v>
      </c>
      <c r="C365" s="272">
        <v>2</v>
      </c>
      <c r="D365" s="273">
        <v>7</v>
      </c>
      <c r="E365" s="273">
        <v>1</v>
      </c>
      <c r="F365" s="275">
        <v>1</v>
      </c>
      <c r="G365" s="276" t="s">
        <v>381</v>
      </c>
      <c r="H365" s="260">
        <v>334</v>
      </c>
      <c r="I365" s="350"/>
      <c r="J365" s="350"/>
      <c r="K365" s="350"/>
      <c r="L365" s="349"/>
    </row>
    <row r="366" spans="1:12" ht="30" customHeight="1">
      <c r="A366" s="305">
        <v>3</v>
      </c>
      <c r="B366" s="305">
        <v>3</v>
      </c>
      <c r="C366" s="306">
        <v>2</v>
      </c>
      <c r="D366" s="307">
        <v>7</v>
      </c>
      <c r="E366" s="307">
        <v>1</v>
      </c>
      <c r="F366" s="308">
        <v>2</v>
      </c>
      <c r="G366" s="276" t="s">
        <v>382</v>
      </c>
      <c r="H366" s="260">
        <v>335</v>
      </c>
      <c r="I366" s="283"/>
      <c r="J366" s="283"/>
      <c r="K366" s="283"/>
      <c r="L366" s="283"/>
    </row>
    <row r="367" spans="1:12" ht="39.75" customHeight="1">
      <c r="A367" s="367"/>
      <c r="B367" s="367"/>
      <c r="C367" s="368"/>
      <c r="D367" s="369"/>
      <c r="E367" s="370"/>
      <c r="F367" s="371"/>
      <c r="G367" s="372" t="s">
        <v>385</v>
      </c>
      <c r="H367" s="260">
        <v>336</v>
      </c>
      <c r="I367" s="373">
        <f>SUM(I32+I183)</f>
        <v>2078850</v>
      </c>
      <c r="J367" s="373">
        <f>SUM(J32+J183)</f>
        <v>2078850</v>
      </c>
      <c r="K367" s="373">
        <f>SUM(K32+K183)</f>
        <v>1978382.2500000002</v>
      </c>
      <c r="L367" s="373">
        <f>SUM(L32+L183)</f>
        <v>1978382.2500000002</v>
      </c>
    </row>
    <row r="368" spans="1:12" ht="18.75" customHeight="1">
      <c r="G368" s="263"/>
      <c r="H368" s="260"/>
      <c r="I368" s="374"/>
      <c r="J368" s="375"/>
      <c r="K368" s="375"/>
      <c r="L368" s="375"/>
    </row>
    <row r="369" spans="1:12" ht="18.75" customHeight="1">
      <c r="A369" s="546" t="s">
        <v>386</v>
      </c>
      <c r="B369" s="546"/>
      <c r="C369" s="546"/>
      <c r="D369" s="546"/>
      <c r="E369" s="546"/>
      <c r="F369" s="546"/>
      <c r="G369" s="546"/>
      <c r="H369" s="376"/>
      <c r="I369" s="377"/>
      <c r="J369" s="375"/>
      <c r="K369" s="547" t="s">
        <v>51</v>
      </c>
      <c r="L369" s="547"/>
    </row>
    <row r="370" spans="1:12" ht="18.600000000000001">
      <c r="A370" s="378"/>
      <c r="B370" s="378"/>
      <c r="C370" s="378"/>
      <c r="D370" s="379" t="s">
        <v>387</v>
      </c>
      <c r="E370" s="210"/>
      <c r="F370" s="210"/>
      <c r="G370" s="210"/>
      <c r="H370" s="210"/>
      <c r="I370" s="380" t="s">
        <v>388</v>
      </c>
      <c r="K370" s="523" t="s">
        <v>389</v>
      </c>
      <c r="L370" s="523"/>
    </row>
    <row r="371" spans="1:12" ht="15.6">
      <c r="I371" s="381"/>
      <c r="K371" s="381"/>
      <c r="L371" s="381"/>
    </row>
    <row r="372" spans="1:12" ht="20.399999999999999">
      <c r="A372" s="378" t="s">
        <v>52</v>
      </c>
      <c r="D372" s="382"/>
      <c r="E372" s="382"/>
      <c r="F372" s="383"/>
      <c r="G372" s="382"/>
      <c r="I372" s="381"/>
      <c r="K372" s="520" t="s">
        <v>53</v>
      </c>
      <c r="L372" s="520"/>
    </row>
    <row r="373" spans="1:12" ht="39" customHeight="1">
      <c r="D373" s="521" t="s">
        <v>390</v>
      </c>
      <c r="E373" s="522"/>
      <c r="F373" s="522"/>
      <c r="G373" s="522"/>
      <c r="H373" s="384"/>
      <c r="I373" s="385" t="s">
        <v>388</v>
      </c>
      <c r="K373" s="523" t="s">
        <v>389</v>
      </c>
      <c r="L373" s="523"/>
    </row>
    <row r="375" spans="1:12">
      <c r="H375" s="202" t="s">
        <v>391</v>
      </c>
    </row>
  </sheetData>
  <protectedRanges>
    <protectedRange sqref="A25:I26" name="Range72"/>
    <protectedRange sqref="J175:L176 J182:L182 I181:I182 I180:L180" name="Range71"/>
    <protectedRange sqref="A11:L11" name="Range69"/>
    <protectedRange sqref="K25:L26" name="Range67"/>
    <protectedRange sqref="L23" name="Range65"/>
    <protectedRange sqref="I359:L359" name="Range59"/>
    <protectedRange sqref="I330:L330 L255 L196 L202 I323:L323 L191 I265:L265 L262 L193 I351:L351 L221 L214 L218 L224 L226 I365:L365" name="Range53"/>
    <protectedRange sqref="J324:L324" name="Range51"/>
    <protectedRange sqref="I196:K196 I191:K193 I324 I188:L188 J177:L177 I211:K214 I352:L352 I218:K218 I202:K203 I315:L316 I355:L356 I347:L348 I327 I175:I176 J175:L175 I207:L207 L192 L203 L211:L213 L222:L223 I250:L251 I255:K255 I254:L254 I320:L320 I334:L334 I180:L181 I282:L283 I286:L287 I294:L294 I297:L297 I258:L259 J166:L166 J156:L156 J133:L133 J91:L91 K58:L58 K55:L55 I107:L107 I290:L291 L225 I339:L339 I341:L344 I366:L366 I230:L236 I300:L301 I204:L204 I268:L269 I241:L247 I273:L279 I306:L312 I221:K226 J137:L137 I197:L199" name="Range37"/>
    <protectedRange sqref="I177 A178:F178" name="Range23"/>
    <protectedRange sqref="I166" name="Range21"/>
    <protectedRange sqref="I156" name="Range19"/>
    <protectedRange sqref="I142:L143 I155:L155" name="Socialines ismokos 2.7"/>
    <protectedRange sqref="I129:L129" name="Imokos 2.6.4"/>
    <protectedRange sqref="I121:L121" name="Imokos i ES 2.6.1.1"/>
    <protectedRange sqref="I106:L106" name="dOTACIJOS 2.5.3"/>
    <protectedRange sqref="I96:L97" name="Dotacijos"/>
    <protectedRange sqref="I73:L75 I81:L82" name="Turto islaidos 2.3.1.2"/>
    <protectedRange sqref="I53:J54" name="Range3"/>
    <protectedRange sqref="I39 I37:J37" name="Islaidos 2.1"/>
    <protectedRange sqref="I48:I52 J39:L39 I43:L43 J49:J52 K37:L37" name="Islaidos 2.2"/>
    <protectedRange sqref="I68:L70" name="Turto islaidos 2.3"/>
    <protectedRange sqref="I78:L80 I83:L84" name="Turto islaidos 2.3.1.3"/>
    <protectedRange sqref="I89:L90 I91 I108:L111" name="Subsidijos 2.4"/>
    <protectedRange sqref="I101:L102" name="Dotacijos 2.5.2.1"/>
    <protectedRange sqref="I116:L117" name="iMOKOS I es 2.6"/>
    <protectedRange sqref="I125:L125" name="Imokos i ES 2.6.3.1"/>
    <protectedRange sqref="I133 I137" name="Imokos 2.6.5.1"/>
    <protectedRange sqref="I147:L151" name="Range18"/>
    <protectedRange sqref="I161:L163" name="Range20"/>
    <protectedRange sqref="I171:L171" name="Range22"/>
    <protectedRange sqref="I262:K262" name="Range38"/>
    <protectedRange sqref="I319:L319" name="Range50"/>
    <protectedRange sqref="J327:L327" name="Range52"/>
    <protectedRange sqref="I333:L333 I338:L338 I340:L340" name="Range54"/>
    <protectedRange sqref="I362:L362" name="Range60"/>
    <protectedRange sqref="J4:L6 B4:D6 F4:F6 E5:E6" name="Range62"/>
    <protectedRange sqref="L22" name="Range64"/>
    <protectedRange sqref="L24" name="Range66"/>
    <protectedRange sqref="I27:L27" name="Range68"/>
    <protectedRange sqref="J48:L48 I55:J63 K56:L57 K49:L54 K59:L63" name="Range57"/>
    <protectedRange sqref="H28 A21:F24 G21:G22 G24 H21:J24" name="Range73"/>
    <protectedRange sqref="I234:L236 I241:L241 I243:L244 I246:L247" name="Range55"/>
  </protectedRanges>
  <mergeCells count="30">
    <mergeCell ref="A19:L19"/>
    <mergeCell ref="A31:F31"/>
    <mergeCell ref="A369:G369"/>
    <mergeCell ref="K369:L369"/>
    <mergeCell ref="K370:L370"/>
    <mergeCell ref="K372:L372"/>
    <mergeCell ref="D373:G373"/>
    <mergeCell ref="K373:L373"/>
    <mergeCell ref="A20:L20"/>
    <mergeCell ref="C24:I24"/>
    <mergeCell ref="G27:H27"/>
    <mergeCell ref="A29:F30"/>
    <mergeCell ref="G29:G30"/>
    <mergeCell ref="H29:H30"/>
    <mergeCell ref="I29:J29"/>
    <mergeCell ref="K29:K30"/>
    <mergeCell ref="L29:L30"/>
    <mergeCell ref="J22:K22"/>
    <mergeCell ref="G12:K12"/>
    <mergeCell ref="G13:K13"/>
    <mergeCell ref="B14:L14"/>
    <mergeCell ref="G16:K16"/>
    <mergeCell ref="G17:K17"/>
    <mergeCell ref="A11:L11"/>
    <mergeCell ref="J1:L1"/>
    <mergeCell ref="A4:L4"/>
    <mergeCell ref="A6:L6"/>
    <mergeCell ref="A7:L7"/>
    <mergeCell ref="G10:K10"/>
    <mergeCell ref="A8:L8"/>
  </mergeCells>
  <printOptions horizontalCentered="1"/>
  <pageMargins left="0.70866141732283472" right="0.70866141732283472" top="0.74803149606299213" bottom="0.74803149606299213" header="0.31496062992125984" footer="0.31496062992125984"/>
  <pageSetup paperSize="9" scale="88" fitToHeight="0" orientation="portrait" r:id="rId1"/>
  <headerFooter differentFirst="1">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1A846-75C3-4EC2-9CD9-AB7BDBC14501}">
  <sheetPr>
    <pageSetUpPr fitToPage="1"/>
  </sheetPr>
  <dimension ref="A1:J60"/>
  <sheetViews>
    <sheetView zoomScaleNormal="100" workbookViewId="0">
      <selection activeCell="J9" sqref="J9"/>
    </sheetView>
  </sheetViews>
  <sheetFormatPr defaultColWidth="9.109375" defaultRowHeight="13.8"/>
  <cols>
    <col min="1" max="1" width="43.88671875" style="388" customWidth="1"/>
    <col min="2" max="7" width="9.109375" style="388"/>
    <col min="8" max="8" width="13.109375" style="388" customWidth="1"/>
    <col min="9" max="16384" width="9.109375" style="388"/>
  </cols>
  <sheetData>
    <row r="1" spans="1:10" ht="83.25" customHeight="1">
      <c r="A1" s="386"/>
      <c r="B1" s="386"/>
      <c r="C1" s="386"/>
      <c r="D1" s="387"/>
      <c r="E1" s="387"/>
      <c r="F1" s="386"/>
      <c r="G1" s="548" t="s">
        <v>392</v>
      </c>
      <c r="H1" s="548"/>
      <c r="I1" s="548"/>
      <c r="J1" s="548"/>
    </row>
    <row r="2" spans="1:10" ht="17.399999999999999">
      <c r="A2" s="549" t="s">
        <v>393</v>
      </c>
      <c r="B2" s="549"/>
      <c r="C2" s="549"/>
      <c r="D2" s="549"/>
      <c r="E2" s="549"/>
      <c r="F2" s="549"/>
      <c r="G2" s="549"/>
      <c r="H2" s="549"/>
      <c r="I2" s="549"/>
      <c r="J2" s="549"/>
    </row>
    <row r="3" spans="1:10">
      <c r="A3" s="553" t="s">
        <v>394</v>
      </c>
      <c r="B3" s="553"/>
      <c r="C3" s="553"/>
      <c r="D3" s="553"/>
      <c r="E3" s="553"/>
      <c r="F3" s="553"/>
      <c r="G3" s="553"/>
      <c r="H3" s="553"/>
      <c r="I3" s="553"/>
      <c r="J3" s="553"/>
    </row>
    <row r="4" spans="1:10">
      <c r="A4" s="550" t="s">
        <v>12</v>
      </c>
      <c r="B4" s="550"/>
      <c r="C4" s="550"/>
      <c r="D4" s="550"/>
      <c r="E4" s="550"/>
      <c r="F4" s="550"/>
      <c r="G4" s="550"/>
      <c r="H4" s="550"/>
      <c r="I4" s="550"/>
      <c r="J4" s="550"/>
    </row>
    <row r="5" spans="1:10">
      <c r="A5" s="390"/>
      <c r="B5" s="390"/>
      <c r="C5" s="391"/>
      <c r="D5" s="392"/>
      <c r="E5" s="392"/>
      <c r="F5" s="392"/>
      <c r="G5" s="392"/>
      <c r="H5" s="392"/>
      <c r="I5" s="392"/>
      <c r="J5" s="392"/>
    </row>
    <row r="6" spans="1:10">
      <c r="A6" s="551" t="s">
        <v>395</v>
      </c>
      <c r="B6" s="551"/>
      <c r="C6" s="551"/>
      <c r="D6" s="551"/>
      <c r="E6" s="551"/>
      <c r="F6" s="551"/>
      <c r="G6" s="551"/>
      <c r="H6" s="551"/>
      <c r="I6" s="551"/>
      <c r="J6" s="551"/>
    </row>
    <row r="7" spans="1:10">
      <c r="A7" s="552" t="s">
        <v>396</v>
      </c>
      <c r="B7" s="552"/>
      <c r="C7" s="552"/>
      <c r="D7" s="552"/>
      <c r="E7" s="552"/>
      <c r="F7" s="552"/>
      <c r="G7" s="552"/>
      <c r="H7" s="552"/>
      <c r="I7" s="552"/>
      <c r="J7" s="552"/>
    </row>
    <row r="8" spans="1:10">
      <c r="A8" s="389"/>
      <c r="B8" s="390"/>
      <c r="C8" s="550" t="s">
        <v>397</v>
      </c>
      <c r="D8" s="550"/>
      <c r="E8" s="550"/>
      <c r="F8" s="550"/>
      <c r="G8" s="389"/>
      <c r="H8" s="389"/>
      <c r="I8" s="389"/>
      <c r="J8" s="389"/>
    </row>
    <row r="9" spans="1:10">
      <c r="A9" s="389"/>
      <c r="B9" s="393"/>
      <c r="C9" s="554" t="s">
        <v>398</v>
      </c>
      <c r="D9" s="554"/>
      <c r="E9" s="554"/>
      <c r="F9" s="554"/>
      <c r="G9" s="389"/>
      <c r="H9" s="389"/>
      <c r="I9" s="389"/>
      <c r="J9" s="389"/>
    </row>
    <row r="10" spans="1:10">
      <c r="A10" s="389"/>
      <c r="B10" s="390"/>
      <c r="C10" s="555" t="s">
        <v>16</v>
      </c>
      <c r="D10" s="555"/>
      <c r="E10" s="555"/>
      <c r="F10" s="555"/>
      <c r="G10" s="389"/>
      <c r="H10" s="389"/>
      <c r="I10" s="389"/>
      <c r="J10" s="389"/>
    </row>
    <row r="11" spans="1:10">
      <c r="A11" s="389"/>
      <c r="B11" s="393"/>
      <c r="C11" s="556" t="s">
        <v>399</v>
      </c>
      <c r="D11" s="556"/>
      <c r="E11" s="556"/>
      <c r="F11" s="556"/>
      <c r="G11" s="389"/>
      <c r="H11" s="389"/>
      <c r="I11" s="389"/>
      <c r="J11" s="389"/>
    </row>
    <row r="12" spans="1:10">
      <c r="A12" s="389"/>
      <c r="B12" s="389"/>
      <c r="C12" s="390"/>
      <c r="D12" s="390"/>
      <c r="E12" s="390"/>
      <c r="F12" s="389"/>
      <c r="G12" s="389"/>
      <c r="H12" s="389"/>
      <c r="I12" s="389"/>
      <c r="J12" s="389"/>
    </row>
    <row r="13" spans="1:10">
      <c r="A13" s="557" t="s">
        <v>400</v>
      </c>
      <c r="B13" s="557"/>
      <c r="C13" s="557"/>
      <c r="D13" s="557"/>
      <c r="E13" s="557"/>
      <c r="F13" s="557"/>
      <c r="G13" s="557"/>
      <c r="H13" s="441"/>
      <c r="I13" s="442"/>
      <c r="J13" s="442"/>
    </row>
    <row r="14" spans="1:10">
      <c r="A14" s="557"/>
      <c r="B14" s="557"/>
      <c r="C14" s="557"/>
      <c r="D14" s="557"/>
      <c r="E14" s="557"/>
      <c r="F14" s="557"/>
      <c r="G14" s="557"/>
      <c r="H14" s="558" t="s">
        <v>401</v>
      </c>
      <c r="I14" s="558"/>
      <c r="J14" s="558"/>
    </row>
    <row r="15" spans="1:10">
      <c r="A15" s="557"/>
      <c r="B15" s="557"/>
      <c r="C15" s="557"/>
      <c r="D15" s="557"/>
      <c r="E15" s="557"/>
      <c r="F15" s="557"/>
      <c r="G15" s="557"/>
      <c r="H15" s="390"/>
      <c r="I15" s="395"/>
      <c r="J15" s="395"/>
    </row>
    <row r="16" spans="1:10">
      <c r="A16" s="396"/>
      <c r="B16" s="397"/>
      <c r="C16" s="397"/>
      <c r="D16" s="397"/>
      <c r="E16" s="397"/>
      <c r="F16" s="397"/>
      <c r="G16" s="394"/>
      <c r="H16" s="390"/>
      <c r="I16" s="395"/>
      <c r="J16" s="395"/>
    </row>
    <row r="17" spans="1:10">
      <c r="A17" s="398" t="s">
        <v>402</v>
      </c>
      <c r="B17" s="399"/>
      <c r="C17" s="400"/>
      <c r="D17" s="400"/>
      <c r="E17" s="400"/>
      <c r="F17" s="400"/>
      <c r="G17" s="390"/>
      <c r="H17" s="401"/>
      <c r="I17" s="390"/>
      <c r="J17" s="390"/>
    </row>
    <row r="18" spans="1:10">
      <c r="A18" s="402" t="s">
        <v>403</v>
      </c>
      <c r="B18" s="403"/>
      <c r="C18" s="404"/>
      <c r="D18" s="404"/>
      <c r="E18" s="404"/>
      <c r="F18" s="404"/>
      <c r="G18" s="405"/>
      <c r="H18" s="405"/>
      <c r="I18" s="406"/>
      <c r="J18" s="407"/>
    </row>
    <row r="19" spans="1:10">
      <c r="A19" s="408" t="s">
        <v>404</v>
      </c>
      <c r="B19" s="409"/>
      <c r="C19" s="410"/>
      <c r="D19" s="410"/>
      <c r="E19" s="410"/>
      <c r="F19" s="410"/>
      <c r="G19" s="411"/>
      <c r="H19" s="411"/>
      <c r="I19" s="559" t="s">
        <v>405</v>
      </c>
      <c r="J19" s="559"/>
    </row>
    <row r="21" spans="1:10">
      <c r="A21" s="564" t="s">
        <v>406</v>
      </c>
      <c r="B21" s="565" t="s">
        <v>407</v>
      </c>
      <c r="C21" s="567" t="s">
        <v>408</v>
      </c>
      <c r="D21" s="568"/>
      <c r="E21" s="568"/>
      <c r="F21" s="568"/>
      <c r="G21" s="568"/>
      <c r="H21" s="568"/>
      <c r="I21" s="568"/>
      <c r="J21" s="569"/>
    </row>
    <row r="22" spans="1:10" ht="81.599999999999994">
      <c r="A22" s="564"/>
      <c r="B22" s="566"/>
      <c r="C22" s="412" t="s">
        <v>409</v>
      </c>
      <c r="D22" s="412" t="s">
        <v>410</v>
      </c>
      <c r="E22" s="412" t="s">
        <v>411</v>
      </c>
      <c r="F22" s="412" t="s">
        <v>412</v>
      </c>
      <c r="G22" s="412" t="s">
        <v>413</v>
      </c>
      <c r="H22" s="412" t="s">
        <v>414</v>
      </c>
      <c r="I22" s="412" t="s">
        <v>415</v>
      </c>
      <c r="J22" s="412" t="s">
        <v>416</v>
      </c>
    </row>
    <row r="23" spans="1:10">
      <c r="A23" s="412">
        <v>1</v>
      </c>
      <c r="B23" s="413">
        <v>2</v>
      </c>
      <c r="C23" s="413">
        <v>3</v>
      </c>
      <c r="D23" s="412">
        <v>4</v>
      </c>
      <c r="E23" s="412">
        <v>5</v>
      </c>
      <c r="F23" s="413">
        <v>6</v>
      </c>
      <c r="G23" s="413">
        <v>7</v>
      </c>
      <c r="H23" s="412">
        <v>8</v>
      </c>
      <c r="I23" s="413">
        <v>9</v>
      </c>
      <c r="J23" s="412">
        <v>10</v>
      </c>
    </row>
    <row r="24" spans="1:10">
      <c r="A24" s="414" t="s">
        <v>417</v>
      </c>
      <c r="B24" s="415"/>
      <c r="C24" s="416"/>
      <c r="D24" s="416"/>
      <c r="E24" s="416" t="s">
        <v>418</v>
      </c>
      <c r="F24" s="416" t="s">
        <v>418</v>
      </c>
      <c r="G24" s="416"/>
      <c r="H24" s="416"/>
      <c r="I24" s="416"/>
      <c r="J24" s="417"/>
    </row>
    <row r="25" spans="1:10">
      <c r="A25" s="418" t="s">
        <v>419</v>
      </c>
      <c r="B25" s="419"/>
      <c r="C25" s="420"/>
      <c r="D25" s="420"/>
      <c r="E25" s="420" t="s">
        <v>418</v>
      </c>
      <c r="F25" s="420" t="s">
        <v>418</v>
      </c>
      <c r="G25" s="420"/>
      <c r="H25" s="420"/>
      <c r="I25" s="420"/>
      <c r="J25" s="421"/>
    </row>
    <row r="26" spans="1:10">
      <c r="A26" s="418" t="s">
        <v>420</v>
      </c>
      <c r="B26" s="419">
        <v>9</v>
      </c>
      <c r="C26" s="420">
        <v>171680.07</v>
      </c>
      <c r="D26" s="420">
        <v>34765.89</v>
      </c>
      <c r="E26" s="420" t="s">
        <v>418</v>
      </c>
      <c r="F26" s="420" t="s">
        <v>418</v>
      </c>
      <c r="G26" s="420">
        <v>35803.379999999997</v>
      </c>
      <c r="H26" s="420">
        <v>0</v>
      </c>
      <c r="I26" s="420">
        <v>77837.09</v>
      </c>
      <c r="J26" s="421">
        <f>SUM(C26+D26+G26+H26+I26)</f>
        <v>320086.43000000005</v>
      </c>
    </row>
    <row r="27" spans="1:10">
      <c r="A27" s="418" t="s">
        <v>421</v>
      </c>
      <c r="B27" s="419"/>
      <c r="C27" s="420"/>
      <c r="D27" s="420"/>
      <c r="E27" s="420" t="s">
        <v>418</v>
      </c>
      <c r="F27" s="420" t="s">
        <v>418</v>
      </c>
      <c r="G27" s="420"/>
      <c r="H27" s="420"/>
      <c r="I27" s="420"/>
      <c r="J27" s="421"/>
    </row>
    <row r="28" spans="1:10">
      <c r="A28" s="418" t="s">
        <v>422</v>
      </c>
      <c r="B28" s="419"/>
      <c r="C28" s="420"/>
      <c r="D28" s="420"/>
      <c r="E28" s="420"/>
      <c r="F28" s="420"/>
      <c r="G28" s="420"/>
      <c r="H28" s="420" t="s">
        <v>418</v>
      </c>
      <c r="I28" s="420"/>
      <c r="J28" s="421"/>
    </row>
    <row r="29" spans="1:10">
      <c r="A29" s="418" t="s">
        <v>423</v>
      </c>
      <c r="B29" s="419" t="s">
        <v>418</v>
      </c>
      <c r="C29" s="420" t="s">
        <v>418</v>
      </c>
      <c r="D29" s="422" t="s">
        <v>418</v>
      </c>
      <c r="E29" s="422" t="s">
        <v>418</v>
      </c>
      <c r="F29" s="420" t="s">
        <v>418</v>
      </c>
      <c r="G29" s="420" t="s">
        <v>418</v>
      </c>
      <c r="H29" s="420" t="s">
        <v>418</v>
      </c>
      <c r="I29" s="420" t="s">
        <v>418</v>
      </c>
      <c r="J29" s="421" t="s">
        <v>418</v>
      </c>
    </row>
    <row r="30" spans="1:10">
      <c r="A30" s="418" t="s">
        <v>424</v>
      </c>
      <c r="B30" s="419"/>
      <c r="C30" s="420"/>
      <c r="D30" s="420" t="s">
        <v>418</v>
      </c>
      <c r="E30" s="420"/>
      <c r="F30" s="420" t="s">
        <v>418</v>
      </c>
      <c r="G30" s="420"/>
      <c r="H30" s="420" t="s">
        <v>418</v>
      </c>
      <c r="I30" s="420"/>
      <c r="J30" s="421"/>
    </row>
    <row r="31" spans="1:10" ht="52.8">
      <c r="A31" s="418" t="s">
        <v>425</v>
      </c>
      <c r="B31" s="419"/>
      <c r="C31" s="420"/>
      <c r="D31" s="420" t="s">
        <v>418</v>
      </c>
      <c r="E31" s="420"/>
      <c r="F31" s="420" t="s">
        <v>418</v>
      </c>
      <c r="G31" s="420"/>
      <c r="H31" s="420" t="s">
        <v>418</v>
      </c>
      <c r="I31" s="420"/>
      <c r="J31" s="421"/>
    </row>
    <row r="32" spans="1:10">
      <c r="A32" s="418" t="s">
        <v>426</v>
      </c>
      <c r="B32" s="419">
        <v>71</v>
      </c>
      <c r="C32" s="420">
        <v>1147230.3400000001</v>
      </c>
      <c r="D32" s="420" t="s">
        <v>418</v>
      </c>
      <c r="E32" s="420" t="s">
        <v>418</v>
      </c>
      <c r="F32" s="420">
        <v>0</v>
      </c>
      <c r="G32" s="420">
        <v>66079</v>
      </c>
      <c r="H32" s="420">
        <v>0</v>
      </c>
      <c r="I32" s="420">
        <v>160039.26999999999</v>
      </c>
      <c r="J32" s="421">
        <f>SUM(C32+F32+G32+H32+I32)</f>
        <v>1373348.61</v>
      </c>
    </row>
    <row r="33" spans="1:10">
      <c r="A33" s="418" t="s">
        <v>427</v>
      </c>
      <c r="B33" s="419" t="s">
        <v>418</v>
      </c>
      <c r="C33" s="420" t="s">
        <v>418</v>
      </c>
      <c r="D33" s="422" t="s">
        <v>418</v>
      </c>
      <c r="E33" s="422" t="s">
        <v>418</v>
      </c>
      <c r="F33" s="420" t="s">
        <v>418</v>
      </c>
      <c r="G33" s="420" t="s">
        <v>418</v>
      </c>
      <c r="H33" s="420" t="s">
        <v>418</v>
      </c>
      <c r="I33" s="420" t="s">
        <v>418</v>
      </c>
      <c r="J33" s="421" t="s">
        <v>418</v>
      </c>
    </row>
    <row r="34" spans="1:10">
      <c r="A34" s="418" t="s">
        <v>428</v>
      </c>
      <c r="B34" s="419"/>
      <c r="C34" s="420"/>
      <c r="D34" s="420" t="s">
        <v>418</v>
      </c>
      <c r="E34" s="420" t="s">
        <v>418</v>
      </c>
      <c r="F34" s="420"/>
      <c r="G34" s="420"/>
      <c r="H34" s="420"/>
      <c r="I34" s="420"/>
      <c r="J34" s="421"/>
    </row>
    <row r="35" spans="1:10" ht="26.4">
      <c r="A35" s="418" t="s">
        <v>429</v>
      </c>
      <c r="B35" s="419"/>
      <c r="C35" s="420"/>
      <c r="D35" s="420" t="s">
        <v>418</v>
      </c>
      <c r="E35" s="420" t="s">
        <v>418</v>
      </c>
      <c r="F35" s="420" t="s">
        <v>418</v>
      </c>
      <c r="G35" s="420"/>
      <c r="H35" s="420"/>
      <c r="I35" s="420"/>
      <c r="J35" s="421"/>
    </row>
    <row r="36" spans="1:10" ht="52.8">
      <c r="A36" s="418" t="s">
        <v>430</v>
      </c>
      <c r="B36" s="419"/>
      <c r="C36" s="420"/>
      <c r="D36" s="420" t="s">
        <v>418</v>
      </c>
      <c r="E36" s="420" t="s">
        <v>418</v>
      </c>
      <c r="F36" s="420"/>
      <c r="G36" s="420"/>
      <c r="H36" s="420"/>
      <c r="I36" s="420"/>
      <c r="J36" s="421"/>
    </row>
    <row r="37" spans="1:10" ht="26.4">
      <c r="A37" s="418" t="s">
        <v>431</v>
      </c>
      <c r="B37" s="419"/>
      <c r="C37" s="420"/>
      <c r="D37" s="420"/>
      <c r="E37" s="420" t="s">
        <v>418</v>
      </c>
      <c r="F37" s="420"/>
      <c r="G37" s="420"/>
      <c r="H37" s="420"/>
      <c r="I37" s="420"/>
      <c r="J37" s="421"/>
    </row>
    <row r="38" spans="1:10">
      <c r="A38" s="423" t="s">
        <v>432</v>
      </c>
      <c r="B38" s="419"/>
      <c r="C38" s="420"/>
      <c r="D38" s="420" t="s">
        <v>418</v>
      </c>
      <c r="E38" s="420" t="s">
        <v>418</v>
      </c>
      <c r="F38" s="420" t="s">
        <v>418</v>
      </c>
      <c r="G38" s="420" t="s">
        <v>418</v>
      </c>
      <c r="H38" s="420" t="s">
        <v>418</v>
      </c>
      <c r="I38" s="420" t="s">
        <v>418</v>
      </c>
      <c r="J38" s="421" t="s">
        <v>418</v>
      </c>
    </row>
    <row r="39" spans="1:10">
      <c r="A39" s="424" t="s">
        <v>433</v>
      </c>
      <c r="B39" s="419">
        <f>SUM(B26+B32)</f>
        <v>80</v>
      </c>
      <c r="C39" s="422" t="s">
        <v>418</v>
      </c>
      <c r="D39" s="420" t="s">
        <v>418</v>
      </c>
      <c r="E39" s="420" t="s">
        <v>418</v>
      </c>
      <c r="F39" s="420" t="s">
        <v>418</v>
      </c>
      <c r="G39" s="420" t="s">
        <v>418</v>
      </c>
      <c r="H39" s="420" t="s">
        <v>418</v>
      </c>
      <c r="I39" s="420" t="s">
        <v>418</v>
      </c>
      <c r="J39" s="421" t="s">
        <v>418</v>
      </c>
    </row>
    <row r="40" spans="1:10" ht="26.4">
      <c r="A40" s="424" t="s">
        <v>434</v>
      </c>
      <c r="B40" s="419" t="s">
        <v>418</v>
      </c>
      <c r="C40" s="420">
        <f>SUM(C26+C32)</f>
        <v>1318910.4100000001</v>
      </c>
      <c r="D40" s="420">
        <f>SUM(D26:D39)</f>
        <v>34765.89</v>
      </c>
      <c r="E40" s="420">
        <v>0</v>
      </c>
      <c r="F40" s="420">
        <v>0</v>
      </c>
      <c r="G40" s="420">
        <f>SUM(G26+G32)</f>
        <v>101882.38</v>
      </c>
      <c r="H40" s="420">
        <f>SUM(H26+H32)</f>
        <v>0</v>
      </c>
      <c r="I40" s="420">
        <f>SUM(I26+I32)</f>
        <v>237876.36</v>
      </c>
      <c r="J40" s="421">
        <f>SUM(J26+J32)</f>
        <v>1693435.04</v>
      </c>
    </row>
    <row r="41" spans="1:10">
      <c r="A41" s="424" t="s">
        <v>435</v>
      </c>
      <c r="B41" s="419" t="s">
        <v>418</v>
      </c>
      <c r="C41" s="420" t="s">
        <v>418</v>
      </c>
      <c r="D41" s="420" t="s">
        <v>418</v>
      </c>
      <c r="E41" s="420" t="s">
        <v>418</v>
      </c>
      <c r="F41" s="420" t="s">
        <v>418</v>
      </c>
      <c r="G41" s="420" t="s">
        <v>418</v>
      </c>
      <c r="H41" s="420" t="s">
        <v>418</v>
      </c>
      <c r="I41" s="420" t="s">
        <v>418</v>
      </c>
      <c r="J41" s="421"/>
    </row>
    <row r="42" spans="1:10">
      <c r="A42" s="423" t="s">
        <v>436</v>
      </c>
      <c r="B42" s="419" t="s">
        <v>418</v>
      </c>
      <c r="C42" s="422"/>
      <c r="D42" s="420"/>
      <c r="E42" s="420"/>
      <c r="F42" s="420"/>
      <c r="G42" s="420"/>
      <c r="H42" s="420"/>
      <c r="I42" s="420"/>
      <c r="J42" s="421">
        <f>SUM(J40+J41)</f>
        <v>1693435.04</v>
      </c>
    </row>
    <row r="43" spans="1:10">
      <c r="A43" s="425" t="s">
        <v>437</v>
      </c>
      <c r="B43" s="426"/>
      <c r="C43" s="427" t="s">
        <v>418</v>
      </c>
      <c r="D43" s="427" t="s">
        <v>418</v>
      </c>
      <c r="E43" s="427" t="s">
        <v>418</v>
      </c>
      <c r="F43" s="427" t="s">
        <v>418</v>
      </c>
      <c r="G43" s="427" t="s">
        <v>418</v>
      </c>
      <c r="H43" s="427" t="s">
        <v>418</v>
      </c>
      <c r="I43" s="427" t="s">
        <v>418</v>
      </c>
      <c r="J43" s="428" t="s">
        <v>418</v>
      </c>
    </row>
    <row r="44" spans="1:10">
      <c r="A44" s="386"/>
      <c r="B44" s="386"/>
      <c r="C44" s="429"/>
      <c r="D44" s="429"/>
      <c r="E44" s="429"/>
      <c r="F44" s="429"/>
      <c r="G44" s="429"/>
      <c r="H44" s="429"/>
      <c r="I44" s="429"/>
      <c r="J44" s="429"/>
    </row>
    <row r="45" spans="1:10">
      <c r="A45" s="386" t="s">
        <v>438</v>
      </c>
      <c r="B45" s="386"/>
      <c r="C45" s="386"/>
      <c r="D45" s="386"/>
      <c r="E45" s="386"/>
      <c r="F45" s="386"/>
      <c r="G45" s="386"/>
      <c r="H45" s="386"/>
      <c r="I45" s="386"/>
      <c r="J45" s="386"/>
    </row>
    <row r="46" spans="1:10" ht="37.5" customHeight="1">
      <c r="A46" s="560" t="s">
        <v>439</v>
      </c>
      <c r="B46" s="560"/>
      <c r="C46" s="560"/>
      <c r="D46" s="560"/>
      <c r="E46" s="560"/>
      <c r="F46" s="560"/>
      <c r="G46" s="560"/>
      <c r="H46" s="560"/>
      <c r="I46" s="560"/>
      <c r="J46" s="560"/>
    </row>
    <row r="47" spans="1:10" ht="14.4">
      <c r="A47" s="560" t="s">
        <v>440</v>
      </c>
      <c r="B47" s="561"/>
      <c r="C47" s="561"/>
      <c r="D47" s="561"/>
      <c r="E47" s="561"/>
      <c r="F47" s="561"/>
      <c r="G47" s="561"/>
      <c r="H47" s="561"/>
      <c r="I47" s="561"/>
      <c r="J47" s="561"/>
    </row>
    <row r="48" spans="1:10" ht="14.4">
      <c r="A48" s="560" t="s">
        <v>441</v>
      </c>
      <c r="B48" s="561"/>
      <c r="C48" s="561"/>
      <c r="D48" s="561"/>
      <c r="E48" s="561"/>
      <c r="F48" s="561"/>
      <c r="G48" s="561"/>
      <c r="H48" s="561"/>
      <c r="I48" s="561"/>
      <c r="J48" s="561"/>
    </row>
    <row r="49" spans="1:10" ht="14.4">
      <c r="A49" s="560" t="s">
        <v>442</v>
      </c>
      <c r="B49" s="561"/>
      <c r="C49" s="561"/>
      <c r="D49" s="561"/>
      <c r="E49" s="561"/>
      <c r="F49" s="561"/>
      <c r="G49" s="561"/>
      <c r="H49" s="561"/>
      <c r="I49" s="561"/>
      <c r="J49" s="561"/>
    </row>
    <row r="50" spans="1:10">
      <c r="A50" s="560" t="s">
        <v>443</v>
      </c>
      <c r="B50" s="560"/>
      <c r="C50" s="560"/>
      <c r="D50" s="560"/>
      <c r="E50" s="560"/>
      <c r="F50" s="560"/>
      <c r="G50" s="560"/>
      <c r="H50" s="560"/>
      <c r="I50" s="560"/>
      <c r="J50" s="560"/>
    </row>
    <row r="51" spans="1:10" ht="14.4">
      <c r="A51" s="560" t="s">
        <v>444</v>
      </c>
      <c r="B51" s="561"/>
      <c r="C51" s="561"/>
      <c r="D51" s="561"/>
      <c r="E51" s="561"/>
      <c r="F51" s="561"/>
      <c r="G51" s="561"/>
      <c r="H51" s="561"/>
      <c r="I51" s="561"/>
      <c r="J51" s="561"/>
    </row>
    <row r="52" spans="1:10" ht="29.25" customHeight="1">
      <c r="A52" s="560" t="s">
        <v>445</v>
      </c>
      <c r="B52" s="561"/>
      <c r="C52" s="561"/>
      <c r="D52" s="561"/>
      <c r="E52" s="561"/>
      <c r="F52" s="561"/>
      <c r="G52" s="561"/>
      <c r="H52" s="561"/>
      <c r="I52" s="561"/>
      <c r="J52" s="561"/>
    </row>
    <row r="53" spans="1:10" ht="14.4">
      <c r="A53" s="560" t="s">
        <v>446</v>
      </c>
      <c r="B53" s="561"/>
      <c r="C53" s="561"/>
      <c r="D53" s="561"/>
      <c r="E53" s="561"/>
      <c r="F53" s="561"/>
      <c r="G53" s="561"/>
      <c r="H53" s="561"/>
      <c r="I53" s="561"/>
      <c r="J53" s="561"/>
    </row>
    <row r="54" spans="1:10" ht="14.4">
      <c r="A54" s="560" t="s">
        <v>447</v>
      </c>
      <c r="B54" s="561"/>
      <c r="C54" s="561"/>
      <c r="D54" s="561"/>
      <c r="E54" s="561"/>
      <c r="F54" s="561"/>
      <c r="G54" s="561"/>
      <c r="H54" s="561"/>
      <c r="I54" s="561"/>
      <c r="J54" s="561"/>
    </row>
    <row r="55" spans="1:10">
      <c r="A55" s="571"/>
      <c r="B55" s="571"/>
      <c r="C55" s="571"/>
      <c r="D55" s="571"/>
      <c r="E55" s="571"/>
      <c r="F55" s="571"/>
      <c r="G55" s="571"/>
      <c r="H55" s="571"/>
      <c r="I55" s="571"/>
      <c r="J55" s="571"/>
    </row>
    <row r="56" spans="1:10" ht="14.4">
      <c r="A56" s="572" t="s">
        <v>50</v>
      </c>
      <c r="B56" s="572"/>
      <c r="C56" s="430"/>
      <c r="D56" s="431"/>
      <c r="E56" s="563" t="s">
        <v>51</v>
      </c>
      <c r="F56" s="563"/>
      <c r="G56" s="563"/>
      <c r="H56" s="563"/>
      <c r="I56" s="563"/>
      <c r="J56" s="563"/>
    </row>
    <row r="57" spans="1:10">
      <c r="A57" s="432"/>
      <c r="B57" s="433"/>
      <c r="C57" s="434" t="s">
        <v>388</v>
      </c>
      <c r="D57" s="433"/>
      <c r="E57" s="570" t="s">
        <v>389</v>
      </c>
      <c r="F57" s="570"/>
      <c r="G57" s="570"/>
      <c r="H57" s="570"/>
      <c r="I57" s="570"/>
      <c r="J57" s="570"/>
    </row>
    <row r="58" spans="1:10">
      <c r="A58" s="562"/>
      <c r="B58" s="562"/>
      <c r="C58" s="433"/>
      <c r="D58" s="433"/>
      <c r="E58" s="433"/>
      <c r="F58" s="433"/>
      <c r="G58" s="433"/>
      <c r="H58" s="433"/>
      <c r="I58" s="433"/>
      <c r="J58" s="433"/>
    </row>
    <row r="59" spans="1:10" ht="14.4">
      <c r="A59" s="435" t="s">
        <v>52</v>
      </c>
      <c r="B59" s="436"/>
      <c r="C59" s="437"/>
      <c r="D59" s="438"/>
      <c r="E59" s="563" t="s">
        <v>53</v>
      </c>
      <c r="F59" s="563"/>
      <c r="G59" s="563"/>
      <c r="H59" s="563"/>
      <c r="I59" s="563"/>
      <c r="J59" s="563"/>
    </row>
    <row r="60" spans="1:10">
      <c r="A60" s="432"/>
      <c r="B60" s="433"/>
      <c r="C60" s="434" t="s">
        <v>388</v>
      </c>
      <c r="D60" s="433"/>
      <c r="E60" s="570" t="s">
        <v>389</v>
      </c>
      <c r="F60" s="570"/>
      <c r="G60" s="570"/>
      <c r="H60" s="570"/>
      <c r="I60" s="570"/>
      <c r="J60" s="570"/>
    </row>
  </sheetData>
  <mergeCells count="32">
    <mergeCell ref="E60:J60"/>
    <mergeCell ref="A53:J53"/>
    <mergeCell ref="A54:J54"/>
    <mergeCell ref="A55:J55"/>
    <mergeCell ref="A56:B56"/>
    <mergeCell ref="E56:J56"/>
    <mergeCell ref="E57:J57"/>
    <mergeCell ref="H14:J14"/>
    <mergeCell ref="I19:J19"/>
    <mergeCell ref="A51:J51"/>
    <mergeCell ref="A58:B58"/>
    <mergeCell ref="E59:J59"/>
    <mergeCell ref="A52:J52"/>
    <mergeCell ref="A21:A22"/>
    <mergeCell ref="B21:B22"/>
    <mergeCell ref="C21:J21"/>
    <mergeCell ref="A50:J50"/>
    <mergeCell ref="A47:J47"/>
    <mergeCell ref="A48:J48"/>
    <mergeCell ref="A49:J49"/>
    <mergeCell ref="A46:J46"/>
    <mergeCell ref="C8:F8"/>
    <mergeCell ref="C9:F9"/>
    <mergeCell ref="C10:F10"/>
    <mergeCell ref="C11:F11"/>
    <mergeCell ref="A13:G15"/>
    <mergeCell ref="G1:J1"/>
    <mergeCell ref="A2:J2"/>
    <mergeCell ref="A4:J4"/>
    <mergeCell ref="A6:J6"/>
    <mergeCell ref="A7:J7"/>
    <mergeCell ref="A3:J3"/>
  </mergeCells>
  <printOptions horizontalCentered="1"/>
  <pageMargins left="0.70866141732283472" right="0.70866141732283472" top="0.74803149606299213" bottom="0.74803149606299213" header="0.31496062992125984" footer="0.31496062992125984"/>
  <pageSetup paperSize="9" scale="64"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Titulinis</vt:lpstr>
      <vt:lpstr>Turinys</vt:lpstr>
      <vt:lpstr>1-PSDF-P</vt:lpstr>
      <vt:lpstr>Forma 1-PSDF-I</vt:lpstr>
      <vt:lpstr>1-PSDF-I-01</vt:lpstr>
      <vt:lpstr>Forma Nr.2</vt:lpstr>
      <vt:lpstr>Forma BV-2</vt:lpstr>
      <vt:lpstr>WORKRANGE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Virginija Deltuvienė</dc:creator>
  <cp:keywords/>
  <dc:description/>
  <cp:lastModifiedBy>Visvaldas Vilkas</cp:lastModifiedBy>
  <cp:revision/>
  <dcterms:created xsi:type="dcterms:W3CDTF">2024-04-18T11:30:16Z</dcterms:created>
  <dcterms:modified xsi:type="dcterms:W3CDTF">2025-09-14T17:22:37Z</dcterms:modified>
  <cp:category/>
  <cp:contentStatus/>
</cp:coreProperties>
</file>