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mc:AlternateContent xmlns:mc="http://schemas.openxmlformats.org/markup-compatibility/2006">
    <mc:Choice Requires="x15">
      <x15ac:absPath xmlns:x15ac="http://schemas.microsoft.com/office/spreadsheetml/2010/11/ac" url="https://ligoniukasa-my.sharepoint.com/personal/visvaldas_vilkas_vlk_lt/Documents/Dokumentai/VLK/Atskaitimybė/2025/II ketv/BVA/galutinės/Į tinklapį/"/>
    </mc:Choice>
  </mc:AlternateContent>
  <xr:revisionPtr revIDLastSave="0" documentId="8_{A8685FE7-45A7-4778-AE02-2A8DD73EFABC}" xr6:coauthVersionLast="47" xr6:coauthVersionMax="47" xr10:uidLastSave="{00000000-0000-0000-0000-000000000000}"/>
  <bookViews>
    <workbookView xWindow="-108" yWindow="-108" windowWidth="23256" windowHeight="13896" activeTab="1" xr2:uid="{00000000-000D-0000-FFFF-FFFF00000000}"/>
  </bookViews>
  <sheets>
    <sheet name="Titulinis" sheetId="1" r:id="rId1"/>
    <sheet name="Turinys" sheetId="2" r:id="rId2"/>
    <sheet name="Forma Nr. 1-PSDF-P" sheetId="10" r:id="rId3"/>
    <sheet name="Forma Nr. 1-PSDF-I" sheetId="9" r:id="rId4"/>
    <sheet name="Forma Nr. 2" sheetId="11" r:id="rId5"/>
    <sheet name="Forma Nr. BV-2" sheetId="12" r:id="rId6"/>
  </sheets>
  <definedNames>
    <definedName name="_xlnm.Print_Area" localSheetId="0">Titulinis!$A$1:$I$36</definedName>
    <definedName name="_xlnm.Print_Area" localSheetId="1">Turinys!$A$1:$J$39</definedName>
    <definedName name="_xlnm.Print_Titles" localSheetId="4">'Forma Nr. 2'!$31:$33</definedName>
    <definedName name="Z_05B54777_5D6F_4067_9B5E_F0A938B54982_.wvu.Cols" localSheetId="4" hidden="1">'Forma Nr. 2'!$M:$P</definedName>
    <definedName name="Z_05B54777_5D6F_4067_9B5E_F0A938B54982_.wvu.PrintTitles" localSheetId="4" hidden="1">'Forma Nr. 2'!$23:$29</definedName>
    <definedName name="Z_112AFAC2_77EA_44AA_BEEF_6812D11534CE_.wvu.Cols" localSheetId="4" hidden="1">'Forma Nr. 2'!$M:$P</definedName>
    <definedName name="Z_112AFAC2_77EA_44AA_BEEF_6812D11534CE_.wvu.PrintTitles" localSheetId="4" hidden="1">'Forma Nr. 2'!$23:$33</definedName>
    <definedName name="Z_2639E812_3F06_4E8B_B45B_2B63CC97A751_.wvu.Cols" localSheetId="4" hidden="1">'Forma Nr. 2'!$M:$P</definedName>
    <definedName name="Z_2639E812_3F06_4E8B_B45B_2B63CC97A751_.wvu.PrintTitles" localSheetId="4" hidden="1">'Forma Nr. 2'!$23:$33</definedName>
    <definedName name="Z_47D04100_FABF_4D8C_9C0A_1DEC9335BC02_.wvu.Cols" localSheetId="4" hidden="1">'Forma Nr. 2'!$M:$P</definedName>
    <definedName name="Z_47D04100_FABF_4D8C_9C0A_1DEC9335BC02_.wvu.PrintTitles" localSheetId="4" hidden="1">'Forma Nr. 2'!$23:$33</definedName>
    <definedName name="Z_4837D77B_C401_4018_A777_ED8FA242E629_.wvu.Cols" localSheetId="4" hidden="1">'Forma Nr. 2'!$M:$P</definedName>
    <definedName name="Z_4837D77B_C401_4018_A777_ED8FA242E629_.wvu.PrintTitles" localSheetId="4" hidden="1">'Forma Nr. 2'!$23:$33</definedName>
    <definedName name="Z_57A1E72B_DFC1_4C5D_ABA7_C1A26EB31789_.wvu.Cols" localSheetId="4" hidden="1">'Forma Nr. 2'!$M:$P</definedName>
    <definedName name="Z_57A1E72B_DFC1_4C5D_ABA7_C1A26EB31789_.wvu.PrintTitles" localSheetId="4" hidden="1">'Forma Nr. 2'!$23:$33</definedName>
    <definedName name="Z_5FCAC33A_47AA_47EB_BE57_8622821F3718_.wvu.Cols" localSheetId="4" hidden="1">'Forma Nr. 2'!$M:$P</definedName>
    <definedName name="Z_5FCAC33A_47AA_47EB_BE57_8622821F3718_.wvu.PrintTitles" localSheetId="4" hidden="1">'Forma Nr. 2'!$23:$33</definedName>
    <definedName name="Z_758123A7_07DC_4CFE_A1C3_A6CC304C1338_.wvu.Cols" localSheetId="4" hidden="1">'Forma Nr. 2'!$M:$P</definedName>
    <definedName name="Z_758123A7_07DC_4CFE_A1C3_A6CC304C1338_.wvu.PrintTitles" localSheetId="4" hidden="1">'Forma Nr. 2'!$23:$33</definedName>
    <definedName name="Z_75BFD04C_8D34_49C9_A422_0335B0ABD698_.wvu.Cols" localSheetId="4" hidden="1">'Forma Nr. 2'!$M:$P</definedName>
    <definedName name="Z_75BFD04C_8D34_49C9_A422_0335B0ABD698_.wvu.PrintTitles" localSheetId="4" hidden="1">'Forma Nr. 2'!$23:$33</definedName>
    <definedName name="Z_7A632666_DBD4_4CFF_BD05_66382BD6FB9E_.wvu.Cols" localSheetId="4" hidden="1">'Forma Nr. 2'!$M:$P</definedName>
    <definedName name="Z_7A632666_DBD4_4CFF_BD05_66382BD6FB9E_.wvu.PrintTitles" localSheetId="4" hidden="1">'Forma Nr. 2'!$23:$33</definedName>
    <definedName name="Z_9B727EDB_49B4_42DC_BF97_3A35178E0BFD_.wvu.Cols" localSheetId="4" hidden="1">'Forma Nr. 2'!$M:$P</definedName>
    <definedName name="Z_9B727EDB_49B4_42DC_BF97_3A35178E0BFD_.wvu.PrintTitles" localSheetId="4" hidden="1">'Forma Nr. 2'!$23:$29</definedName>
    <definedName name="Z_A64B7B98_B658_4E89_BA3D_F49D1265D61E_.wvu.Cols" localSheetId="4" hidden="1">'Forma Nr. 2'!$M:$P</definedName>
    <definedName name="Z_A64B7B98_B658_4E89_BA3D_F49D1265D61E_.wvu.PrintTitles" localSheetId="4" hidden="1">'Forma Nr. 2'!$23:$33</definedName>
    <definedName name="Z_B9470AF3_226B_4213_A7B5_37AA221FCC86_.wvu.Cols" localSheetId="4" hidden="1">'Forma Nr. 2'!$M:$P</definedName>
    <definedName name="Z_B9470AF3_226B_4213_A7B5_37AA221FCC86_.wvu.PrintTitles" localSheetId="4" hidden="1">'Forma Nr. 2'!$23:$33</definedName>
    <definedName name="Z_D669FC1B_AE0B_4417_8D6F_8460D68D5677_.wvu.Cols" localSheetId="4" hidden="1">'Forma Nr. 2'!$M:$P</definedName>
    <definedName name="Z_D669FC1B_AE0B_4417_8D6F_8460D68D5677_.wvu.PrintTitles" localSheetId="4" hidden="1">'Forma Nr. 2'!$23:$29</definedName>
    <definedName name="Z_DF4717B8_E960_4300_AF40_4AC5F93B40E3_.wvu.Cols" localSheetId="4" hidden="1">'Forma Nr. 2'!$M:$P</definedName>
    <definedName name="Z_DF4717B8_E960_4300_AF40_4AC5F93B40E3_.wvu.PrintTitles" localSheetId="4" hidden="1">'Forma Nr. 2'!$23:$29</definedName>
    <definedName name="Z_F677807F_46FD_43C6_BB8F_08ECC7636E03_.wvu.Cols" localSheetId="4" hidden="1">'Forma Nr. 2'!$M:$P</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9" l="1"/>
  <c r="I25" i="9"/>
  <c r="J27" i="12"/>
  <c r="J33" i="12"/>
  <c r="J41" i="12" s="1"/>
  <c r="B40" i="12"/>
  <c r="C41" i="12"/>
  <c r="D41" i="12"/>
  <c r="G41" i="12"/>
  <c r="H41" i="12"/>
  <c r="I41" i="12"/>
  <c r="J42" i="12"/>
  <c r="M37" i="11"/>
  <c r="N37" i="11"/>
  <c r="O37" i="11"/>
  <c r="P37" i="11"/>
  <c r="I38" i="11"/>
  <c r="I37" i="11" s="1"/>
  <c r="I36" i="11" s="1"/>
  <c r="J38" i="11"/>
  <c r="K38" i="11"/>
  <c r="K37" i="11"/>
  <c r="K36" i="11"/>
  <c r="K35" i="11" s="1"/>
  <c r="L38" i="11"/>
  <c r="I40" i="11"/>
  <c r="J40" i="11"/>
  <c r="J37" i="11" s="1"/>
  <c r="J36" i="11" s="1"/>
  <c r="J35" i="11" s="1"/>
  <c r="K40" i="11"/>
  <c r="L40" i="11"/>
  <c r="L37" i="11" s="1"/>
  <c r="L36" i="11" s="1"/>
  <c r="L35" i="11" s="1"/>
  <c r="K43" i="11"/>
  <c r="K42" i="11"/>
  <c r="I44" i="11"/>
  <c r="I43" i="11" s="1"/>
  <c r="I42" i="11" s="1"/>
  <c r="J44" i="11"/>
  <c r="J43" i="11"/>
  <c r="J42" i="11"/>
  <c r="K44" i="11"/>
  <c r="L44" i="11"/>
  <c r="L43" i="11"/>
  <c r="L42" i="11"/>
  <c r="K48" i="11"/>
  <c r="K47" i="11"/>
  <c r="K46" i="11"/>
  <c r="I49" i="11"/>
  <c r="I48" i="11" s="1"/>
  <c r="I47" i="11" s="1"/>
  <c r="I46" i="11" s="1"/>
  <c r="J49" i="11"/>
  <c r="J48" i="11"/>
  <c r="J47" i="11"/>
  <c r="J46" i="11"/>
  <c r="K49" i="11"/>
  <c r="L49" i="11"/>
  <c r="L48" i="11"/>
  <c r="L47" i="11"/>
  <c r="L46" i="11" s="1"/>
  <c r="L68" i="11"/>
  <c r="I69" i="11"/>
  <c r="I68" i="11"/>
  <c r="I67" i="11"/>
  <c r="I66" i="11"/>
  <c r="J69" i="11"/>
  <c r="J68" i="11" s="1"/>
  <c r="J67" i="11" s="1"/>
  <c r="J66" i="11" s="1"/>
  <c r="K69" i="11"/>
  <c r="K68" i="11" s="1"/>
  <c r="L69" i="11"/>
  <c r="I74" i="11"/>
  <c r="I73" i="11"/>
  <c r="J74" i="11"/>
  <c r="J73" i="11"/>
  <c r="K74" i="11"/>
  <c r="K73" i="11" s="1"/>
  <c r="L74" i="11"/>
  <c r="L73" i="11" s="1"/>
  <c r="L67" i="11" s="1"/>
  <c r="L66" i="11" s="1"/>
  <c r="K78" i="11"/>
  <c r="I79" i="11"/>
  <c r="I78" i="11"/>
  <c r="J79" i="11"/>
  <c r="J78" i="11"/>
  <c r="K79" i="11"/>
  <c r="L79" i="11"/>
  <c r="L78" i="11" s="1"/>
  <c r="I85" i="11"/>
  <c r="I84" i="11"/>
  <c r="I83" i="11"/>
  <c r="J85" i="11"/>
  <c r="J84" i="11"/>
  <c r="J83" i="11" s="1"/>
  <c r="K85" i="11"/>
  <c r="K84" i="11"/>
  <c r="K83" i="11"/>
  <c r="L85" i="11"/>
  <c r="L84" i="11"/>
  <c r="L83" i="11"/>
  <c r="I90" i="11"/>
  <c r="I89" i="11"/>
  <c r="I88" i="11"/>
  <c r="I87" i="11"/>
  <c r="J90" i="11"/>
  <c r="J89" i="11" s="1"/>
  <c r="J88" i="11" s="1"/>
  <c r="J87" i="11" s="1"/>
  <c r="K90" i="11"/>
  <c r="K89" i="11"/>
  <c r="K88" i="11"/>
  <c r="K87" i="11"/>
  <c r="L90" i="11"/>
  <c r="L89" i="11"/>
  <c r="L88" i="11"/>
  <c r="L87" i="11"/>
  <c r="I97" i="11"/>
  <c r="I96" i="11" s="1"/>
  <c r="I95" i="11" s="1"/>
  <c r="J97" i="11"/>
  <c r="J96" i="11"/>
  <c r="J95" i="11"/>
  <c r="K97" i="11"/>
  <c r="K96" i="11"/>
  <c r="K95" i="11"/>
  <c r="L97" i="11"/>
  <c r="L96" i="11"/>
  <c r="L95" i="11"/>
  <c r="I102" i="11"/>
  <c r="I101" i="11" s="1"/>
  <c r="I100" i="11" s="1"/>
  <c r="J102" i="11"/>
  <c r="J101" i="11"/>
  <c r="J100" i="11"/>
  <c r="K102" i="11"/>
  <c r="K101" i="11"/>
  <c r="K100" i="11"/>
  <c r="L102" i="11"/>
  <c r="L101" i="11"/>
  <c r="L100" i="11"/>
  <c r="I107" i="11"/>
  <c r="I106" i="11"/>
  <c r="I105" i="11"/>
  <c r="J107" i="11"/>
  <c r="J106" i="11"/>
  <c r="J105" i="11"/>
  <c r="K107" i="11"/>
  <c r="K106" i="11"/>
  <c r="K105" i="11"/>
  <c r="L107" i="11"/>
  <c r="L106" i="11"/>
  <c r="L105" i="11"/>
  <c r="I111" i="11"/>
  <c r="I110" i="11"/>
  <c r="J111" i="11"/>
  <c r="J110" i="11"/>
  <c r="K111" i="11"/>
  <c r="K110" i="11"/>
  <c r="L111" i="11"/>
  <c r="L110" i="11"/>
  <c r="I117" i="11"/>
  <c r="I116" i="11"/>
  <c r="I115" i="11"/>
  <c r="J117" i="11"/>
  <c r="J116" i="11" s="1"/>
  <c r="J115" i="11" s="1"/>
  <c r="K117" i="11"/>
  <c r="K116" i="11"/>
  <c r="K115" i="11"/>
  <c r="L117" i="11"/>
  <c r="L116" i="11"/>
  <c r="L115" i="11"/>
  <c r="L114" i="11" s="1"/>
  <c r="K121" i="11"/>
  <c r="K120" i="11"/>
  <c r="K114" i="11" s="1"/>
  <c r="I122" i="11"/>
  <c r="I121" i="11" s="1"/>
  <c r="I120" i="11" s="1"/>
  <c r="J122" i="11"/>
  <c r="J121" i="11"/>
  <c r="J120" i="11"/>
  <c r="K122" i="11"/>
  <c r="L122" i="11"/>
  <c r="L121" i="11"/>
  <c r="L120" i="11"/>
  <c r="I126" i="11"/>
  <c r="I125" i="11"/>
  <c r="I124" i="11"/>
  <c r="J126" i="11"/>
  <c r="J125" i="11" s="1"/>
  <c r="J124" i="11" s="1"/>
  <c r="K126" i="11"/>
  <c r="K125" i="11"/>
  <c r="K124" i="11"/>
  <c r="L126" i="11"/>
  <c r="L125" i="11"/>
  <c r="L124" i="11"/>
  <c r="I130" i="11"/>
  <c r="I129" i="11"/>
  <c r="I128" i="11"/>
  <c r="J130" i="11"/>
  <c r="J129" i="11" s="1"/>
  <c r="J128" i="11" s="1"/>
  <c r="K130" i="11"/>
  <c r="K129" i="11"/>
  <c r="K128" i="11"/>
  <c r="L130" i="11"/>
  <c r="L129" i="11"/>
  <c r="L128" i="11"/>
  <c r="I134" i="11"/>
  <c r="I133" i="11"/>
  <c r="I132" i="11"/>
  <c r="J134" i="11"/>
  <c r="J133" i="11" s="1"/>
  <c r="J132" i="11" s="1"/>
  <c r="K134" i="11"/>
  <c r="K133" i="11"/>
  <c r="K132" i="11"/>
  <c r="L134" i="11"/>
  <c r="L133" i="11"/>
  <c r="L132" i="11"/>
  <c r="K137" i="11"/>
  <c r="K136" i="11"/>
  <c r="I138" i="11"/>
  <c r="I137" i="11" s="1"/>
  <c r="I136" i="11" s="1"/>
  <c r="J138" i="11"/>
  <c r="J137" i="11"/>
  <c r="J136" i="11"/>
  <c r="K138" i="11"/>
  <c r="L138" i="11"/>
  <c r="L137" i="11"/>
  <c r="L136" i="11"/>
  <c r="K142" i="11"/>
  <c r="K141" i="11"/>
  <c r="K140" i="11"/>
  <c r="I143" i="11"/>
  <c r="I142" i="11" s="1"/>
  <c r="I141" i="11" s="1"/>
  <c r="J143" i="11"/>
  <c r="J142" i="11"/>
  <c r="J141" i="11"/>
  <c r="K143" i="11"/>
  <c r="L143" i="11"/>
  <c r="L142" i="11"/>
  <c r="L141" i="11"/>
  <c r="I148" i="11"/>
  <c r="I147" i="11" s="1"/>
  <c r="I146" i="11" s="1"/>
  <c r="J148" i="11"/>
  <c r="J147" i="11"/>
  <c r="J146" i="11"/>
  <c r="K148" i="11"/>
  <c r="K147" i="11"/>
  <c r="K146" i="11"/>
  <c r="L148" i="11"/>
  <c r="L147" i="11"/>
  <c r="L146" i="11"/>
  <c r="L140" i="11" s="1"/>
  <c r="I152" i="11"/>
  <c r="I151" i="11" s="1"/>
  <c r="J152" i="11"/>
  <c r="J151" i="11"/>
  <c r="K152" i="11"/>
  <c r="K151" i="11"/>
  <c r="L152" i="11"/>
  <c r="L151" i="11"/>
  <c r="K155" i="11"/>
  <c r="K154" i="11"/>
  <c r="I156" i="11"/>
  <c r="I155" i="11"/>
  <c r="I154" i="11"/>
  <c r="J156" i="11"/>
  <c r="J155" i="11" s="1"/>
  <c r="J154" i="11" s="1"/>
  <c r="K156" i="11"/>
  <c r="L156" i="11"/>
  <c r="L155" i="11"/>
  <c r="L154" i="11"/>
  <c r="K161" i="11"/>
  <c r="I162" i="11"/>
  <c r="I161" i="11"/>
  <c r="I159" i="11"/>
  <c r="J162" i="11"/>
  <c r="J161" i="11" s="1"/>
  <c r="J160" i="11" s="1"/>
  <c r="J159" i="11" s="1"/>
  <c r="K162" i="11"/>
  <c r="L162" i="11"/>
  <c r="L161" i="11"/>
  <c r="K166" i="11"/>
  <c r="K160" i="11"/>
  <c r="K159" i="11"/>
  <c r="L166" i="11"/>
  <c r="L160" i="11" s="1"/>
  <c r="L159" i="11" s="1"/>
  <c r="I167" i="11"/>
  <c r="I166" i="11" s="1"/>
  <c r="I160" i="11" s="1"/>
  <c r="J167" i="11"/>
  <c r="J166" i="11"/>
  <c r="K167" i="11"/>
  <c r="L167" i="11"/>
  <c r="K171" i="11"/>
  <c r="K170" i="11"/>
  <c r="I172" i="11"/>
  <c r="I171" i="11"/>
  <c r="I170" i="11"/>
  <c r="I169" i="11"/>
  <c r="J172" i="11"/>
  <c r="J171" i="11" s="1"/>
  <c r="J170" i="11" s="1"/>
  <c r="K172" i="11"/>
  <c r="L172" i="11"/>
  <c r="L171" i="11"/>
  <c r="L170" i="11"/>
  <c r="I176" i="11"/>
  <c r="I175" i="11"/>
  <c r="I174" i="11"/>
  <c r="J176" i="11"/>
  <c r="J175" i="11"/>
  <c r="J174" i="11" s="1"/>
  <c r="K176" i="11"/>
  <c r="K175" i="11" s="1"/>
  <c r="K174" i="11" s="1"/>
  <c r="K169" i="11" s="1"/>
  <c r="L176" i="11"/>
  <c r="L175" i="11"/>
  <c r="I181" i="11"/>
  <c r="I180" i="11"/>
  <c r="J181" i="11"/>
  <c r="J180" i="11"/>
  <c r="K181" i="11"/>
  <c r="K180" i="11"/>
  <c r="L181" i="11"/>
  <c r="L180" i="11" s="1"/>
  <c r="L174" i="11" s="1"/>
  <c r="L169" i="11" s="1"/>
  <c r="I189" i="11"/>
  <c r="I188" i="11"/>
  <c r="J189" i="11"/>
  <c r="J188" i="11"/>
  <c r="J187" i="11" s="1"/>
  <c r="J186" i="11" s="1"/>
  <c r="K189" i="11"/>
  <c r="K188" i="11"/>
  <c r="L189" i="11"/>
  <c r="L188" i="11" s="1"/>
  <c r="K191" i="11"/>
  <c r="I192" i="11"/>
  <c r="I191" i="11"/>
  <c r="J192" i="11"/>
  <c r="J191" i="11"/>
  <c r="K192" i="11"/>
  <c r="L192" i="11"/>
  <c r="L191" i="11" s="1"/>
  <c r="K196" i="11"/>
  <c r="L196" i="11"/>
  <c r="I197" i="11"/>
  <c r="I196" i="11"/>
  <c r="I187" i="11" s="1"/>
  <c r="J197" i="11"/>
  <c r="J196" i="11" s="1"/>
  <c r="K197" i="11"/>
  <c r="L197" i="11"/>
  <c r="I203" i="11"/>
  <c r="I202" i="11"/>
  <c r="J203" i="11"/>
  <c r="J202" i="11"/>
  <c r="K203" i="11"/>
  <c r="K202" i="11" s="1"/>
  <c r="L203" i="11"/>
  <c r="L202" i="11" s="1"/>
  <c r="I208" i="11"/>
  <c r="I207" i="11"/>
  <c r="J208" i="11"/>
  <c r="J207" i="11"/>
  <c r="K208" i="11"/>
  <c r="K207" i="11" s="1"/>
  <c r="L208" i="11"/>
  <c r="L207" i="11" s="1"/>
  <c r="I212" i="11"/>
  <c r="I211" i="11"/>
  <c r="I210" i="11"/>
  <c r="J212" i="11"/>
  <c r="J211" i="11" s="1"/>
  <c r="J210" i="11" s="1"/>
  <c r="K212" i="11"/>
  <c r="K211" i="11"/>
  <c r="K210" i="11"/>
  <c r="L212" i="11"/>
  <c r="L211" i="11"/>
  <c r="L210" i="11"/>
  <c r="I219" i="11"/>
  <c r="I218" i="11"/>
  <c r="I217" i="11"/>
  <c r="J219" i="11"/>
  <c r="J218" i="11" s="1"/>
  <c r="J217" i="11" s="1"/>
  <c r="K219" i="11"/>
  <c r="K218" i="11"/>
  <c r="L219" i="11"/>
  <c r="L218" i="11"/>
  <c r="L217" i="11" s="1"/>
  <c r="I222" i="11"/>
  <c r="I221" i="11"/>
  <c r="J222" i="11"/>
  <c r="J221" i="11"/>
  <c r="K222" i="11"/>
  <c r="K221" i="11" s="1"/>
  <c r="K217" i="11" s="1"/>
  <c r="L222" i="11"/>
  <c r="L221" i="11"/>
  <c r="M222" i="11"/>
  <c r="N222" i="11"/>
  <c r="O222" i="11"/>
  <c r="P222" i="11"/>
  <c r="L230" i="11"/>
  <c r="L229" i="11"/>
  <c r="I231" i="11"/>
  <c r="I230" i="11"/>
  <c r="I229" i="11"/>
  <c r="J231" i="11"/>
  <c r="J230" i="11"/>
  <c r="J229" i="11"/>
  <c r="K231" i="11"/>
  <c r="K230" i="11"/>
  <c r="K229" i="11"/>
  <c r="L231" i="11"/>
  <c r="I235" i="11"/>
  <c r="I234" i="11"/>
  <c r="I233" i="11"/>
  <c r="J235" i="11"/>
  <c r="J234" i="11"/>
  <c r="J233" i="11" s="1"/>
  <c r="K235" i="11"/>
  <c r="K234" i="11"/>
  <c r="K233" i="11"/>
  <c r="L235" i="11"/>
  <c r="L234" i="11"/>
  <c r="L233" i="11"/>
  <c r="I242" i="11"/>
  <c r="I241" i="11"/>
  <c r="J242" i="11"/>
  <c r="J241" i="11"/>
  <c r="K242" i="11"/>
  <c r="K241" i="11" s="1"/>
  <c r="L242" i="11"/>
  <c r="L241" i="11"/>
  <c r="I244" i="11"/>
  <c r="J244" i="11"/>
  <c r="K244" i="11"/>
  <c r="L244" i="11"/>
  <c r="I247" i="11"/>
  <c r="J247" i="11"/>
  <c r="K247" i="11"/>
  <c r="L247" i="11"/>
  <c r="I251" i="11"/>
  <c r="I250" i="11" s="1"/>
  <c r="J251" i="11"/>
  <c r="J250" i="11"/>
  <c r="K251" i="11"/>
  <c r="K250" i="11"/>
  <c r="L251" i="11"/>
  <c r="L250" i="11"/>
  <c r="I255" i="11"/>
  <c r="I254" i="11"/>
  <c r="J255" i="11"/>
  <c r="J254" i="11"/>
  <c r="K255" i="11"/>
  <c r="K254" i="11" s="1"/>
  <c r="L255" i="11"/>
  <c r="L254" i="11"/>
  <c r="I259" i="11"/>
  <c r="I258" i="11"/>
  <c r="J259" i="11"/>
  <c r="J258" i="11"/>
  <c r="K259" i="11"/>
  <c r="K258" i="11"/>
  <c r="L259" i="11"/>
  <c r="L258" i="11"/>
  <c r="I263" i="11"/>
  <c r="I262" i="11" s="1"/>
  <c r="J263" i="11"/>
  <c r="J262" i="11"/>
  <c r="K263" i="11"/>
  <c r="K262" i="11"/>
  <c r="L263" i="11"/>
  <c r="L262" i="11"/>
  <c r="I266" i="11"/>
  <c r="I265" i="11"/>
  <c r="J266" i="11"/>
  <c r="J265" i="11"/>
  <c r="K266" i="11"/>
  <c r="K265" i="11" s="1"/>
  <c r="L266" i="11"/>
  <c r="L265" i="11"/>
  <c r="I269" i="11"/>
  <c r="I268" i="11"/>
  <c r="J269" i="11"/>
  <c r="J268" i="11"/>
  <c r="K269" i="11"/>
  <c r="K268" i="11"/>
  <c r="L269" i="11"/>
  <c r="L268" i="11"/>
  <c r="I274" i="11"/>
  <c r="I273" i="11" s="1"/>
  <c r="I272" i="11" s="1"/>
  <c r="J274" i="11"/>
  <c r="J273" i="11"/>
  <c r="K274" i="11"/>
  <c r="K273" i="11"/>
  <c r="L274" i="11"/>
  <c r="L273" i="11"/>
  <c r="I276" i="11"/>
  <c r="J276" i="11"/>
  <c r="K276" i="11"/>
  <c r="L276" i="11"/>
  <c r="I279" i="11"/>
  <c r="J279" i="11"/>
  <c r="K279" i="11"/>
  <c r="L279" i="11"/>
  <c r="L282" i="11"/>
  <c r="I283" i="11"/>
  <c r="I282" i="11"/>
  <c r="J283" i="11"/>
  <c r="J282" i="11" s="1"/>
  <c r="J272" i="11" s="1"/>
  <c r="K283" i="11"/>
  <c r="K282" i="11"/>
  <c r="L283" i="11"/>
  <c r="I287" i="11"/>
  <c r="I286" i="11"/>
  <c r="J287" i="11"/>
  <c r="J286" i="11"/>
  <c r="K287" i="11"/>
  <c r="K286" i="11"/>
  <c r="K272" i="11" s="1"/>
  <c r="L287" i="11"/>
  <c r="L286" i="11" s="1"/>
  <c r="I291" i="11"/>
  <c r="I290" i="11"/>
  <c r="J291" i="11"/>
  <c r="J290" i="11"/>
  <c r="K291" i="11"/>
  <c r="K290" i="11"/>
  <c r="L291" i="11"/>
  <c r="L290" i="11" s="1"/>
  <c r="L272" i="11" s="1"/>
  <c r="L294" i="11"/>
  <c r="I295" i="11"/>
  <c r="I294" i="11"/>
  <c r="J295" i="11"/>
  <c r="J294" i="11" s="1"/>
  <c r="K295" i="11"/>
  <c r="K294" i="11"/>
  <c r="L295" i="11"/>
  <c r="I298" i="11"/>
  <c r="I297" i="11"/>
  <c r="J298" i="11"/>
  <c r="J297" i="11"/>
  <c r="K298" i="11"/>
  <c r="K297" i="11"/>
  <c r="L298" i="11"/>
  <c r="L297" i="11" s="1"/>
  <c r="I301" i="11"/>
  <c r="I300" i="11"/>
  <c r="J301" i="11"/>
  <c r="J300" i="11"/>
  <c r="K301" i="11"/>
  <c r="K300" i="11"/>
  <c r="L301" i="11"/>
  <c r="L300" i="11" s="1"/>
  <c r="I307" i="11"/>
  <c r="I306" i="11" s="1"/>
  <c r="J307" i="11"/>
  <c r="K307" i="11"/>
  <c r="L307" i="11"/>
  <c r="I309" i="11"/>
  <c r="J309" i="11"/>
  <c r="K309" i="11"/>
  <c r="K306" i="11" s="1"/>
  <c r="K305" i="11" s="1"/>
  <c r="L309" i="11"/>
  <c r="L306" i="11" s="1"/>
  <c r="I312" i="11"/>
  <c r="J312" i="11"/>
  <c r="J306" i="11" s="1"/>
  <c r="K312" i="11"/>
  <c r="L312" i="11"/>
  <c r="I316" i="11"/>
  <c r="I315" i="11" s="1"/>
  <c r="J316" i="11"/>
  <c r="J315" i="11"/>
  <c r="K316" i="11"/>
  <c r="K315" i="11"/>
  <c r="L316" i="11"/>
  <c r="L315" i="11" s="1"/>
  <c r="I320" i="11"/>
  <c r="I319" i="11" s="1"/>
  <c r="J320" i="11"/>
  <c r="J319" i="11"/>
  <c r="K320" i="11"/>
  <c r="K319" i="11"/>
  <c r="L320" i="11"/>
  <c r="L319" i="11" s="1"/>
  <c r="L323" i="11"/>
  <c r="I324" i="11"/>
  <c r="I323" i="11" s="1"/>
  <c r="J324" i="11"/>
  <c r="J323" i="11" s="1"/>
  <c r="J305" i="11" s="1"/>
  <c r="J304" i="11" s="1"/>
  <c r="K324" i="11"/>
  <c r="K323" i="11"/>
  <c r="L324" i="11"/>
  <c r="I328" i="11"/>
  <c r="I327" i="11" s="1"/>
  <c r="J328" i="11"/>
  <c r="J327" i="11"/>
  <c r="K328" i="11"/>
  <c r="K327" i="11"/>
  <c r="L328" i="11"/>
  <c r="L327" i="11" s="1"/>
  <c r="I331" i="11"/>
  <c r="I330" i="11" s="1"/>
  <c r="J331" i="11"/>
  <c r="J330" i="11"/>
  <c r="K331" i="11"/>
  <c r="K330" i="11"/>
  <c r="L331" i="11"/>
  <c r="L330" i="11" s="1"/>
  <c r="L333" i="11"/>
  <c r="I334" i="11"/>
  <c r="I333" i="11" s="1"/>
  <c r="J334" i="11"/>
  <c r="J333" i="11" s="1"/>
  <c r="K334" i="11"/>
  <c r="K333" i="11"/>
  <c r="L334" i="11"/>
  <c r="I339" i="11"/>
  <c r="I338" i="11"/>
  <c r="J339" i="11"/>
  <c r="J338" i="11"/>
  <c r="J337" i="11" s="1"/>
  <c r="K339" i="11"/>
  <c r="K338" i="11"/>
  <c r="L339" i="11"/>
  <c r="L338" i="11" s="1"/>
  <c r="M339" i="11"/>
  <c r="N339" i="11"/>
  <c r="O339" i="11"/>
  <c r="P339" i="11"/>
  <c r="I341" i="11"/>
  <c r="J341" i="11"/>
  <c r="K341" i="11"/>
  <c r="L341" i="11"/>
  <c r="I344" i="11"/>
  <c r="J344" i="11"/>
  <c r="K344" i="11"/>
  <c r="L344" i="11"/>
  <c r="I348" i="11"/>
  <c r="I347" i="11" s="1"/>
  <c r="J348" i="11"/>
  <c r="J347" i="11" s="1"/>
  <c r="K348" i="11"/>
  <c r="K347" i="11"/>
  <c r="L348" i="11"/>
  <c r="L347" i="11"/>
  <c r="I351" i="11"/>
  <c r="J351" i="11"/>
  <c r="I352" i="11"/>
  <c r="J352" i="11"/>
  <c r="K352" i="11"/>
  <c r="K351" i="11"/>
  <c r="L352" i="11"/>
  <c r="L351" i="11"/>
  <c r="L355" i="11"/>
  <c r="I356" i="11"/>
  <c r="I355" i="11" s="1"/>
  <c r="J356" i="11"/>
  <c r="J355" i="11"/>
  <c r="K356" i="11"/>
  <c r="K355" i="11" s="1"/>
  <c r="L356" i="11"/>
  <c r="I360" i="11"/>
  <c r="I359" i="11"/>
  <c r="J360" i="11"/>
  <c r="J359" i="11"/>
  <c r="K360" i="11"/>
  <c r="K359" i="11"/>
  <c r="L360" i="11"/>
  <c r="L359" i="11"/>
  <c r="I363" i="11"/>
  <c r="I362" i="11"/>
  <c r="J363" i="11"/>
  <c r="J362" i="11" s="1"/>
  <c r="K363" i="11"/>
  <c r="K362" i="11"/>
  <c r="L363" i="11"/>
  <c r="L362" i="11"/>
  <c r="I366" i="11"/>
  <c r="I365" i="11"/>
  <c r="J366" i="11"/>
  <c r="J365" i="11"/>
  <c r="K366" i="11"/>
  <c r="K365" i="11"/>
  <c r="L366" i="11"/>
  <c r="L365" i="11" s="1"/>
  <c r="E24" i="10"/>
  <c r="C25" i="10"/>
  <c r="D25" i="10"/>
  <c r="F25" i="10"/>
  <c r="G25" i="10"/>
  <c r="I25" i="10"/>
  <c r="C26" i="10"/>
  <c r="D26" i="10"/>
  <c r="F26" i="10"/>
  <c r="G26" i="10"/>
  <c r="I26" i="10"/>
  <c r="C27" i="10"/>
  <c r="D27" i="10"/>
  <c r="F27" i="10"/>
  <c r="G27" i="10"/>
  <c r="I27" i="10"/>
  <c r="C28" i="10"/>
  <c r="F28" i="10"/>
  <c r="G28" i="10"/>
  <c r="I28" i="10"/>
  <c r="C29" i="10"/>
  <c r="D29" i="10"/>
  <c r="F29" i="10"/>
  <c r="G29" i="10"/>
  <c r="I29" i="10"/>
  <c r="H30" i="10"/>
  <c r="H31" i="10"/>
  <c r="H32" i="10"/>
  <c r="H33" i="10"/>
  <c r="H34" i="10"/>
  <c r="C35" i="10"/>
  <c r="D35" i="10"/>
  <c r="F35" i="10"/>
  <c r="G35" i="10"/>
  <c r="I35" i="10"/>
  <c r="H36" i="10"/>
  <c r="H37" i="10"/>
  <c r="H38" i="10"/>
  <c r="C39" i="10"/>
  <c r="D39" i="10"/>
  <c r="G39" i="10"/>
  <c r="I39" i="10"/>
  <c r="F40" i="10"/>
  <c r="F39" i="10" s="1"/>
  <c r="H41" i="10"/>
  <c r="H43" i="10"/>
  <c r="H44" i="10"/>
  <c r="H45" i="10"/>
  <c r="H46" i="10"/>
  <c r="H47" i="10"/>
  <c r="I48" i="10"/>
  <c r="H49" i="10"/>
  <c r="C50" i="10"/>
  <c r="D50" i="10"/>
  <c r="D48" i="10"/>
  <c r="G50" i="10"/>
  <c r="G48" i="10"/>
  <c r="H51" i="10"/>
  <c r="F50" i="10"/>
  <c r="F48" i="10" s="1"/>
  <c r="C53" i="10"/>
  <c r="D53" i="10"/>
  <c r="D42" i="10" s="1"/>
  <c r="I53" i="10"/>
  <c r="G54" i="10"/>
  <c r="G53" i="10" s="1"/>
  <c r="F54" i="10"/>
  <c r="H56" i="10"/>
  <c r="H57" i="10"/>
  <c r="E58" i="10"/>
  <c r="C20" i="9"/>
  <c r="D20" i="9"/>
  <c r="F21" i="9"/>
  <c r="G21" i="9"/>
  <c r="G20" i="9" s="1"/>
  <c r="H21" i="9"/>
  <c r="H20" i="9"/>
  <c r="I21" i="9"/>
  <c r="I20" i="9" s="1"/>
  <c r="J21" i="9"/>
  <c r="J20" i="9" s="1"/>
  <c r="K21" i="9"/>
  <c r="K20" i="9" s="1"/>
  <c r="M21" i="9"/>
  <c r="N21" i="9"/>
  <c r="O21" i="9"/>
  <c r="Q21" i="9"/>
  <c r="E22" i="9"/>
  <c r="L22" i="9"/>
  <c r="R22" i="9" s="1"/>
  <c r="E23" i="9"/>
  <c r="L23" i="9"/>
  <c r="P23" i="9"/>
  <c r="E24" i="9"/>
  <c r="E21" i="9" s="1"/>
  <c r="L24" i="9"/>
  <c r="P24" i="9"/>
  <c r="R24" i="9"/>
  <c r="E25" i="9"/>
  <c r="L25" i="9"/>
  <c r="P25" i="9" s="1"/>
  <c r="F26" i="9"/>
  <c r="F20" i="9" s="1"/>
  <c r="G26" i="9"/>
  <c r="H26" i="9"/>
  <c r="I26" i="9"/>
  <c r="J26" i="9"/>
  <c r="K26" i="9"/>
  <c r="M26" i="9"/>
  <c r="N26" i="9"/>
  <c r="O26" i="9"/>
  <c r="O20" i="9" s="1"/>
  <c r="Q26" i="9"/>
  <c r="Q20" i="9" s="1"/>
  <c r="E27" i="9"/>
  <c r="L27" i="9"/>
  <c r="R27" i="9" s="1"/>
  <c r="E28" i="9"/>
  <c r="L28" i="9"/>
  <c r="R28" i="9" s="1"/>
  <c r="P28" i="9"/>
  <c r="E29" i="9"/>
  <c r="E26" i="9" s="1"/>
  <c r="L29" i="9"/>
  <c r="P29" i="9"/>
  <c r="R29" i="9"/>
  <c r="E30" i="9"/>
  <c r="L30" i="9"/>
  <c r="P30" i="9" s="1"/>
  <c r="E31" i="9"/>
  <c r="L31" i="9"/>
  <c r="P31" i="9" s="1"/>
  <c r="E32" i="9"/>
  <c r="L32" i="9"/>
  <c r="R32" i="9" s="1"/>
  <c r="F33" i="9"/>
  <c r="G33" i="9"/>
  <c r="E33" i="9" s="1"/>
  <c r="H33" i="9"/>
  <c r="I33" i="9"/>
  <c r="J33" i="9"/>
  <c r="K33" i="9"/>
  <c r="M33" i="9"/>
  <c r="M20" i="9" s="1"/>
  <c r="N33" i="9"/>
  <c r="O33" i="9"/>
  <c r="Q33" i="9"/>
  <c r="E34" i="9"/>
  <c r="L34" i="9"/>
  <c r="R34" i="9" s="1"/>
  <c r="E35" i="9"/>
  <c r="L35" i="9"/>
  <c r="P35" i="9" s="1"/>
  <c r="F53" i="10"/>
  <c r="H52" i="10"/>
  <c r="H55" i="10"/>
  <c r="R30" i="9"/>
  <c r="J94" i="11"/>
  <c r="K94" i="11"/>
  <c r="R23" i="9"/>
  <c r="H40" i="10"/>
  <c r="I24" i="10" l="1"/>
  <c r="D24" i="10"/>
  <c r="D58" i="10" s="1"/>
  <c r="F42" i="10"/>
  <c r="H54" i="10"/>
  <c r="H53" i="10" s="1"/>
  <c r="H29" i="10"/>
  <c r="I42" i="10"/>
  <c r="H35" i="10"/>
  <c r="H27" i="10"/>
  <c r="H25" i="10"/>
  <c r="G42" i="10"/>
  <c r="G24" i="10"/>
  <c r="H28" i="10"/>
  <c r="H26" i="10"/>
  <c r="C24" i="10"/>
  <c r="R35" i="9"/>
  <c r="N20" i="9"/>
  <c r="P32" i="9"/>
  <c r="R25" i="9"/>
  <c r="L33" i="9"/>
  <c r="P27" i="9"/>
  <c r="P26" i="9" s="1"/>
  <c r="L21" i="9"/>
  <c r="P34" i="9"/>
  <c r="R31" i="9"/>
  <c r="I94" i="11"/>
  <c r="R26" i="9"/>
  <c r="L94" i="11"/>
  <c r="K67" i="11"/>
  <c r="K66" i="11" s="1"/>
  <c r="J185" i="11"/>
  <c r="L240" i="11"/>
  <c r="L239" i="11" s="1"/>
  <c r="R21" i="9"/>
  <c r="K187" i="11"/>
  <c r="K186" i="11" s="1"/>
  <c r="K185" i="11" s="1"/>
  <c r="I240" i="11"/>
  <c r="I239" i="11" s="1"/>
  <c r="I305" i="11"/>
  <c r="I304" i="11" s="1"/>
  <c r="J140" i="11"/>
  <c r="C48" i="10"/>
  <c r="H50" i="10"/>
  <c r="H48" i="10" s="1"/>
  <c r="H42" i="10" s="1"/>
  <c r="I337" i="11"/>
  <c r="L305" i="11"/>
  <c r="L304" i="11" s="1"/>
  <c r="L187" i="11"/>
  <c r="L186" i="11" s="1"/>
  <c r="I140" i="11"/>
  <c r="J114" i="11"/>
  <c r="I35" i="11"/>
  <c r="I34" i="11" s="1"/>
  <c r="J43" i="12"/>
  <c r="J34" i="11"/>
  <c r="J369" i="11" s="1"/>
  <c r="R33" i="9"/>
  <c r="P33" i="9"/>
  <c r="L337" i="11"/>
  <c r="K304" i="11"/>
  <c r="K240" i="11"/>
  <c r="K239" i="11" s="1"/>
  <c r="I186" i="11"/>
  <c r="I114" i="11"/>
  <c r="L34" i="11"/>
  <c r="K34" i="11"/>
  <c r="K369" i="11" s="1"/>
  <c r="E20" i="9"/>
  <c r="C42" i="10"/>
  <c r="C58" i="10" s="1"/>
  <c r="H39" i="10"/>
  <c r="K337" i="11"/>
  <c r="J240" i="11"/>
  <c r="J239" i="11" s="1"/>
  <c r="J169" i="11"/>
  <c r="F24" i="10"/>
  <c r="F58" i="10" s="1"/>
  <c r="L26" i="9"/>
  <c r="L20" i="9" s="1"/>
  <c r="P22" i="9"/>
  <c r="P21" i="9" s="1"/>
  <c r="P20" i="9" s="1"/>
  <c r="I58" i="10" l="1"/>
  <c r="G58" i="10"/>
  <c r="R20" i="9"/>
  <c r="I185" i="11"/>
  <c r="L185" i="11"/>
  <c r="L369" i="11"/>
  <c r="I369" i="11"/>
  <c r="H24" i="10"/>
  <c r="H58" i="10" s="1"/>
</calcChain>
</file>

<file path=xl/sharedStrings.xml><?xml version="1.0" encoding="utf-8"?>
<sst xmlns="http://schemas.openxmlformats.org/spreadsheetml/2006/main" count="708" uniqueCount="411">
  <si>
    <t>VALSTYBINĖ LIGONIŲ KASA PRIE SVEIKATOS APSAUGOS MINISTERIJOS
PRIVALOMOJO SVEIKATOS DRAUDIMO FONDO 
2025 METŲ I  PUSMEČIO BIUDŽETO VYKDYMO ATASKAITOS
(Valstybinė ligonių kasa prie Sveikatos apsaugos ministerijos)
Vilnius</t>
  </si>
  <si>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</si>
  <si>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</si>
  <si>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</si>
  <si>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</si>
  <si>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DARBO UŽMOKESČIUI PLANO VYKDYMĄ (Forma Nr. BV-2) .........................................................................................................</t>
  </si>
  <si>
    <t>Forma Nr. 1-PSDF-P patvirtinta</t>
  </si>
  <si>
    <t>Valstybinės ligonių kasos</t>
  </si>
  <si>
    <t>prie Sveikatos apsaugos ministerijos</t>
  </si>
  <si>
    <t>direktoriaus 2024 m. balandžio 5 d.</t>
  </si>
  <si>
    <t>įsakymu Nr. 1K-118</t>
  </si>
  <si>
    <t>VALSTYBINĖ LIGONIŲ KASA PRIE SVEIKATOS APSAUGOS MINISTERIJOS</t>
  </si>
  <si>
    <t>(sudarymo vieta)</t>
  </si>
  <si>
    <r>
      <t>Periodiškumas:</t>
    </r>
    <r>
      <rPr>
        <sz val="12"/>
        <rFont val="Aptos"/>
        <family val="2"/>
      </rPr>
      <t xml:space="preserve"> </t>
    </r>
    <r>
      <rPr>
        <i/>
        <sz val="12"/>
        <rFont val="Aptos"/>
        <family val="2"/>
      </rPr>
      <t>I ketv./</t>
    </r>
    <r>
      <rPr>
        <u/>
        <sz val="12"/>
        <rFont val="Aptos"/>
        <family val="2"/>
      </rPr>
      <t>I pusm.</t>
    </r>
    <r>
      <rPr>
        <i/>
        <sz val="12"/>
        <rFont val="Aptos"/>
        <family val="2"/>
      </rPr>
      <t>/9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</si>
  <si>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</si>
  <si>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</si>
  <si>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</si>
  <si>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</si>
  <si>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</si>
  <si>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</si>
  <si>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</si>
  <si>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</si>
  <si>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</si>
  <si>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</si>
  <si>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</si>
  <si>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</si>
  <si>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</si>
  <si>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Aptos"/>
        <family val="2"/>
      </rPr>
      <t>(iš jų: VSDFV 85 687 978,67  Eur užskaita; VMI 0,00 Eur užbaigiamosios apyvartos)</t>
    </r>
    <r>
      <rPr>
        <b/>
        <sz val="12"/>
        <rFont val="Aptos"/>
        <family val="2"/>
      </rPr>
      <t>, iš jų:</t>
    </r>
  </si>
  <si>
    <t>soc.įmokos</t>
  </si>
  <si>
    <t>-</t>
  </si>
  <si>
    <t>baudos</t>
  </si>
  <si>
    <t>delspinigiai</t>
  </si>
  <si>
    <t>palūkanos</t>
  </si>
  <si>
    <t>01 01</t>
  </si>
  <si>
    <t>Valstybinio socialinio draudimo fondo valdybos administruojamos privalomojo sveikatos draudimo įmokos ir su jomis susijusios sumos (iš jų 85 687 978.67 Eur užskaita)</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</si>
  <si>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</si>
  <si>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</si>
  <si>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</si>
  <si>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0,00 Eur užbaigiamosios apyvartos)</t>
  </si>
  <si>
    <t>02</t>
  </si>
  <si>
    <t xml:space="preserve">Lietuvos Respublikos valstybės biudžeto asignavimai, iš jų: </t>
  </si>
  <si>
    <t>02 01</t>
  </si>
  <si>
    <t>Valstybės deleguotoms funkcijoms finansuoti</t>
  </si>
  <si>
    <t>02 02</t>
  </si>
  <si>
    <t>Kiti Lietuvos Respublikos  valstybės biudžeto asignavimai</t>
  </si>
  <si>
    <t>03</t>
  </si>
  <si>
    <t>Kitos teisėtai gautos pajamos, iš jų:</t>
  </si>
  <si>
    <t>03 01</t>
  </si>
  <si>
    <t>Lietuvos Respublikos valstybės biudžeto lėšomis Valstybinei ligonių kasai prie Sveikatos apsaugos ministerijos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</si>
  <si>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</si>
  <si>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</si>
  <si>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</si>
  <si>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</si>
  <si>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</si>
  <si>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</si>
  <si>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</si>
  <si>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</si>
  <si>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</si>
  <si>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</si>
  <si>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</si>
  <si>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</si>
  <si>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</si>
  <si>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</si>
  <si>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</si>
  <si>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</si>
  <si>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(VLK)</t>
  </si>
  <si>
    <t>kitos teisėtai gautos pajamos (TLK įsiskolinimas)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</si>
  <si>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</si>
  <si>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</si>
  <si>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</si>
  <si>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Direktorius</t>
  </si>
  <si>
    <t>Gytis Bendorius</t>
  </si>
  <si>
    <t>(parašas)</t>
  </si>
  <si>
    <t>Ekonomikos departamento Finansų ir apskaitos skyriaus vedėjas</t>
  </si>
  <si>
    <t>Visvaldas Vilkas</t>
  </si>
  <si>
    <t>Forma Nr. 1-PSDF-I patvirtinta</t>
  </si>
  <si>
    <t xml:space="preserve">Valstybinės ligonių kasos prie </t>
  </si>
  <si>
    <t>Sveikatos apsaugos ministerijos</t>
  </si>
  <si>
    <t>direktoriaus 2024 m. balandžio 5 d. įsakymu Nr. 1K-118</t>
  </si>
  <si>
    <t>Vilnius</t>
  </si>
  <si>
    <r>
      <t>Periodiškumas: I ketv. /</t>
    </r>
    <r>
      <rPr>
        <i/>
        <u/>
        <sz val="12"/>
        <rFont val="Aptos"/>
        <family val="2"/>
      </rPr>
      <t xml:space="preserve"> I pusm.</t>
    </r>
    <r>
      <rPr>
        <i/>
        <sz val="12"/>
        <rFont val="Aptos"/>
        <family val="2"/>
      </rPr>
      <t xml:space="preserve"> / 9 mėn.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</si>
  <si>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</si>
  <si>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</si>
  <si>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</si>
  <si>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</si>
  <si>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</si>
  <si>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</si>
  <si>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</si>
  <si>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</si>
  <si>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</si>
  <si>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</si>
  <si>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</si>
  <si>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</si>
  <si>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</si>
  <si>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</si>
  <si>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</si>
  <si>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</si>
  <si>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</si>
  <si>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</si>
  <si>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Vaistams, medicinos pagalbos priemonėms (įskaitant ortopedijos technines priemones), specialiosios medicininės paskirties maisto produktams ir medicinos priemonių nuomai,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</si>
  <si>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</si>
  <si>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</si>
  <si>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</si>
  <si>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</si>
  <si>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</si>
  <si>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</si>
  <si>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</si>
  <si>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apmokėti,                                                                                      
iš jų:</t>
  </si>
  <si>
    <t>Lietuvos apdraustųjų gydymui Europos Sąjungos šalyse (moka Valstybinė ligonių kasa prie Sveikatos apsaugos ministerijos)</t>
  </si>
  <si>
    <t>03 09</t>
  </si>
  <si>
    <t>Nacionalinės imunoprofilaktikos programos priemonėms finansuoti</t>
  </si>
  <si>
    <t>03 11</t>
  </si>
  <si>
    <t>vaistų nuo tuberkuliozės įsigijimo išlaidoms kompensuoti</t>
  </si>
  <si>
    <t>03 12</t>
  </si>
  <si>
    <t>COVID-19 ligos (koronaviruso infekcijos) vakcinacijos ir gydymo programos priemonėms finansuoti</t>
  </si>
  <si>
    <t>04</t>
  </si>
  <si>
    <t xml:space="preserve">Privalomojo sveikatos draudimo sistemos funkcionavimui užtikrinti ir šį draudimą vykdančių institucijų veiklos išlaidoms apmokėti                                                                       </t>
  </si>
  <si>
    <t>05</t>
  </si>
  <si>
    <t xml:space="preserve">Valstybinio socialinio draudimo fondo veiklos sąnaudoms, susidarančioms dėl privalomojo sveikatos draudimo įmokų surinkimo ir pervedimo į Privalomojo sveikatos draudimo fondą, kompensuoti </t>
  </si>
  <si>
    <t xml:space="preserve">06 </t>
  </si>
  <si>
    <t>Valstybės deleguotoms funkcijoms finansuoti Lietuvos Respublikos valstybės biudžeto asignavimais,                                                                            iš jų:</t>
  </si>
  <si>
    <t>06 03</t>
  </si>
  <si>
    <t>Lietuvos Respublikos sveikatos draudimo įstatymo 6 straipsnio 5 dalyje ir 8 straipsnio 5 dalyje nurodytų asmenų sveikatos priežiūrai</t>
  </si>
  <si>
    <t>06 05</t>
  </si>
  <si>
    <t>Privalomojo sveikatos draudimo fondo lėšomis nekompensuotinoms išlaidoms, esant nepaprastajai padėčiai ar kt., kompensuoti</t>
  </si>
  <si>
    <t xml:space="preserve">Gytis Bendorius </t>
  </si>
  <si>
    <t>PATVIRTINTA</t>
  </si>
  <si>
    <t>Lietuvos Respublikos finansų ministro</t>
  </si>
  <si>
    <t>2025 m. kovo 25 d. įsakymu Nr. 1K-63</t>
  </si>
  <si>
    <t xml:space="preserve">       </t>
  </si>
  <si>
    <t>Valstybinė ligonių kasa  prie Sveikatos apsaugos ministerijos, 
191351679, Europos aikštė 1, 03505 Vilnius</t>
  </si>
  <si>
    <t>(įstaigos pavadinimas, kodas Juridinių asmenų registre, adresas)</t>
  </si>
  <si>
    <t>BIUDŽETO IŠLAIDŲ SĄMATOS VYKDYMO</t>
  </si>
  <si>
    <t>2025 M. BIRŽELIO 30 D.</t>
  </si>
  <si>
    <t xml:space="preserve"> </t>
  </si>
  <si>
    <t>pusmečio</t>
  </si>
  <si>
    <r>
      <t xml:space="preserve">(I ketvirčio, </t>
    </r>
    <r>
      <rPr>
        <b/>
        <sz val="10"/>
        <rFont val="Aptos"/>
        <family val="2"/>
      </rPr>
      <t>pusmečio</t>
    </r>
    <r>
      <rPr>
        <sz val="10"/>
        <rFont val="Aptos"/>
        <family val="2"/>
      </rPr>
      <t>, 9 mėnesių, metinė)</t>
    </r>
  </si>
  <si>
    <t>ATASKAITA</t>
  </si>
  <si>
    <t xml:space="preserve">2025-                  Nr. </t>
  </si>
  <si>
    <t xml:space="preserve">                                                                            (data)</t>
  </si>
  <si>
    <t xml:space="preserve">PRIVALOMOJO SVEIKATOS DRAUDIMO SISTEMOS FUNKCIONAVIMUI UŽTIKRINTI 
IR ŠĮ DRAUDIMĄ VYKDANČIŲ INSTITUCIJŲ VEIKLOS IŠLAIDOMS APMOKĖTI						</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</si>
  <si>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</si>
  <si>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</si>
  <si>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</si>
  <si>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</si>
  <si>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</si>
  <si>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</si>
  <si>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</si>
  <si>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</si>
  <si>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</si>
  <si>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</si>
  <si>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</si>
  <si>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</si>
  <si>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</si>
  <si>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</si>
  <si>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</si>
  <si>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</si>
  <si>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</si>
  <si>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</si>
  <si>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</si>
  <si>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</si>
  <si>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</si>
  <si>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</si>
  <si>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</si>
  <si>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</si>
  <si>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</si>
  <si>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</si>
  <si>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</si>
  <si>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</si>
  <si>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</si>
  <si>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</si>
  <si>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</si>
  <si>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</si>
  <si>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</si>
  <si>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</si>
  <si>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</si>
  <si>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</si>
  <si>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</si>
  <si>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</si>
  <si>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</si>
  <si>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</si>
  <si>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</si>
  <si>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</si>
  <si>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</si>
  <si>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</si>
  <si>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</si>
  <si>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</si>
  <si>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</si>
  <si>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</si>
  <si>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</si>
  <si>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</si>
  <si>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</si>
  <si>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</si>
  <si>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</si>
  <si>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</si>
  <si>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</si>
  <si>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</si>
  <si>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</si>
  <si>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</si>
  <si>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</si>
  <si>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</si>
  <si>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</si>
  <si>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</si>
  <si>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</si>
  <si>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</si>
  <si>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</si>
  <si>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</si>
  <si>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</si>
  <si>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</si>
  <si>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</si>
  <si>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</si>
  <si>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</si>
  <si>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</si>
  <si>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</si>
  <si>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</si>
  <si>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</si>
  <si>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</si>
  <si>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</si>
  <si>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</si>
  <si>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</si>
  <si>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</si>
  <si>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</si>
  <si>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</si>
  <si>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</si>
  <si>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</si>
  <si>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</si>
  <si>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</si>
  <si>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</si>
  <si>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</si>
  <si>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</si>
  <si>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</si>
  <si>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</si>
  <si>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</si>
  <si>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</si>
  <si>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</si>
  <si>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</si>
  <si>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</si>
  <si>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</si>
  <si>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</si>
  <si>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</si>
  <si>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</si>
  <si>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</si>
  <si>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</si>
  <si>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</si>
  <si>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</si>
  <si>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</si>
  <si>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</si>
  <si>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</si>
  <si>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</si>
  <si>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</si>
  <si>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</si>
  <si>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</si>
  <si>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</si>
  <si>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</si>
  <si>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</si>
  <si>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</si>
  <si>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</si>
  <si>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</si>
  <si>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</si>
  <si>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</si>
  <si>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</si>
  <si>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</si>
  <si>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</si>
  <si>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</si>
  <si>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</si>
  <si>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</si>
  <si>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</si>
  <si>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</si>
  <si>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</si>
  <si>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</si>
  <si>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</si>
  <si>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</si>
  <si>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Aptos"/>
        <family val="2"/>
      </rPr>
      <t xml:space="preserve"> </t>
    </r>
    <r>
      <rPr>
        <sz val="10"/>
        <rFont val="Aptos"/>
        <family val="2"/>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</si>
  <si>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</si>
  <si>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</si>
  <si>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</si>
  <si>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</si>
  <si>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</si>
  <si>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</si>
  <si>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</si>
  <si>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</si>
  <si>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</si>
  <si>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</si>
  <si>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</si>
  <si>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</si>
  <si>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</si>
  <si>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Aptos"/>
        <family val="2"/>
      </rPr>
      <t xml:space="preserve"> </t>
    </r>
    <r>
      <rPr>
        <sz val="10"/>
        <rFont val="Aptos"/>
        <family val="2"/>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</si>
  <si>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</si>
  <si>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</si>
  <si>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</si>
  <si>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</si>
  <si>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</si>
  <si>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</si>
  <si>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</si>
  <si>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</si>
  <si>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</si>
  <si>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</si>
  <si>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</si>
  <si>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</si>
  <si>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</si>
  <si>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</si>
  <si>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</si>
  <si>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</si>
  <si>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</si>
  <si>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</si>
  <si>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</si>
  <si>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</si>
  <si>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</si>
  <si>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</si>
  <si>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</si>
  <si>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</si>
  <si>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</si>
  <si>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</si>
  <si>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</si>
  <si>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</si>
  <si>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</si>
  <si>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</si>
  <si>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</si>
  <si>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</si>
  <si>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</si>
  <si>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</si>
  <si>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</si>
  <si>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</si>
  <si>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</si>
  <si>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</si>
  <si>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</si>
  <si>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</si>
  <si>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</si>
  <si>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</si>
  <si>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</si>
  <si>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</si>
  <si>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</si>
  <si>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</si>
  <si>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</si>
  <si>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</si>
  <si>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</si>
  <si>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</si>
  <si>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</si>
  <si>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</si>
  <si>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</si>
  <si>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</si>
  <si>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</si>
  <si>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</si>
  <si>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</si>
  <si>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</si>
  <si>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</si>
  <si>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</si>
  <si>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</si>
  <si>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</si>
  <si>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r>
      <t>(finansinę apskaitą tvarkančio asmens</t>
    </r>
    <r>
      <rPr>
        <b/>
        <sz val="9"/>
        <rFont val="Aptos"/>
        <family val="2"/>
      </rPr>
      <t>,</t>
    </r>
    <r>
      <rPr>
        <sz val="9"/>
        <rFont val="Aptos"/>
        <family val="2"/>
      </rPr>
      <t xml:space="preserve"> centralizuotos apskaitos įstaigos vadovo arba jo įgalioto asmens pareigų pavadinimas)</t>
    </r>
  </si>
  <si>
    <t>__________________________</t>
  </si>
  <si>
    <t>PATVIRTINTA
Lietuvos Respublikos finansų ministro 
2011 m. rugpjūčio 8 d. įsakymu Nr. 1K-265 
(Lietuvos Respublikos finansų ministro 
2024 m. lapkričio 28 d. įsakymo Nr. 1K-383
redakcija)</t>
  </si>
  <si>
    <t xml:space="preserve">Valstybinė ligonių kasa prie Sveikatos apsaugos ministerijos </t>
  </si>
  <si>
    <t>(dokumento sudarytojo (įstaigos) pavadinimas)</t>
  </si>
  <si>
    <t>INFORMACIJA APIE IŠLAIDŲ DARBO UŽMOKESČIUI  PLANO VYKDYMĄ UŽ 2025 METŲ I PUSMEČIO</t>
  </si>
  <si>
    <t xml:space="preserve">  </t>
  </si>
  <si>
    <t xml:space="preserve">2025-                     Nr. </t>
  </si>
  <si>
    <t>(data ir numeris)</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</si>
  <si>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</si>
  <si>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</si>
  <si>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Privalomojo sveikatos draudimo sistemos fukcionavimui užtikrinti ir šį draudimą vykdančių institucijų veiklos išlaidoms apmokėti</t>
  </si>
  <si>
    <t>Finansavimo šaltinis:</t>
  </si>
  <si>
    <t>PSDF</t>
  </si>
  <si>
    <t>(Kodas)</t>
  </si>
  <si>
    <t>Pareigybės</t>
  </si>
  <si>
    <t>Įvykdyta, 
pareigy-
bių skai-
čius, vnt.</t>
  </si>
  <si>
    <t>Įvykdyta, Eur</t>
  </si>
  <si>
    <t xml:space="preserve">pareiginėms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</si>
  <si>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</si>
  <si>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</si>
  <si>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</si>
  <si>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</si>
  <si>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</si>
  <si>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</si>
  <si>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</si>
  <si>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r>
      <t>1. Valstybės politikai ir valstybės pareigūnai</t>
    </r>
    <r>
      <rPr>
        <vertAlign val="superscript"/>
        <sz val="10"/>
        <rFont val="Aptos"/>
        <family val="2"/>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</si>
  <si>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</si>
  <si>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</si>
  <si>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</si>
  <si>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</si>
  <si>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</si>
  <si>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</si>
  <si>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</si>
  <si>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</si>
  <si>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</si>
  <si>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</si>
  <si>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</si>
  <si>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</si>
  <si>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</si>
  <si>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</si>
  <si>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</si>
  <si>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</si>
  <si>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</si>
  <si>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</si>
  <si>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</si>
  <si>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</si>
  <si>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Aptos"/>
        <family val="2"/>
      </rPr>
      <t>Pastabos</t>
    </r>
    <r>
      <rPr>
        <sz val="9"/>
        <rFont val="Aptos"/>
        <family val="2"/>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</si>
  <si>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</si>
  <si>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</si>
  <si>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</si>
  <si>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</si>
  <si>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</si>
  <si>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</si>
  <si>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</si>
  <si>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</si>
  <si>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</si>
  <si>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Nr.</t>
  </si>
  <si>
    <t>PRIVALOMOJO SVEIKATOS DRAUDIMO FONDO BIUDŽETO ĮPLAUKŲ PLANO VYKDYMO  ATASKAITA</t>
  </si>
  <si>
    <t>PRIVALOMOJO SVEIKATOS DRAUDIMO FONDO BIUDŽETO IŠLAIDŲ PLANO VYKDYMO  ATASKAITA (VLK)</t>
  </si>
  <si>
    <t>pagal 2025  m. birželio 30 d. duomenis</t>
  </si>
  <si>
    <t>pagal  2025  m. birželio 30 d. duomenis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</si>
</sst>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63">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8"/>
      <name val="Arial"/>
      <family val="2"/>
      <charset val="186"/>
    </font>
    <font>
      <sz val="10"/>
      <name val="Arial"/>
      <family val="2"/>
      <charset val="186"/>
    </font>
    <font>
      <sz val="12"/>
      <color theme="1"/>
      <name val="Aptos"/>
      <family val="2"/>
    </font>
    <font>
      <sz val="11.5"/>
      <color theme="1"/>
      <name val="Aptos"/>
      <family val="2"/>
    </font>
    <font>
      <sz val="10"/>
      <name val="Arial Baltic"/>
      <charset val="186"/>
    </font>
    <font>
      <sz val="10"/>
      <name val="TimesLT"/>
      <charset val="186"/>
    </font>
    <font>
      <sz val="10"/>
      <name val="Times New Roman Baltic"/>
      <family val="1"/>
      <charset val="186"/>
    </font>
    <font>
      <sz val="10"/>
      <name val="Aptos"/>
      <family val="2"/>
    </font>
    <font>
      <vertAlign val="superscript"/>
      <sz val="10"/>
      <name val="Aptos"/>
      <family val="2"/>
    </font>
    <font>
      <vertAlign val="superscript"/>
      <sz val="12"/>
      <name val="Aptos"/>
      <family val="2"/>
    </font>
    <font>
      <sz val="8"/>
      <name val="Aptos"/>
      <family val="2"/>
    </font>
    <font>
      <strike/>
      <sz val="10"/>
      <color rgb="FFFF0000"/>
      <name val="Times New Roman Baltic"/>
      <charset val="186"/>
    </font>
    <font>
      <sz val="11"/>
      <color theme="1"/>
      <name val="Calibri"/>
      <family val="2"/>
      <charset val="186"/>
      <scheme val="minor"/>
    </font>
    <font>
      <sz val="10"/>
      <name val="Arial"/>
      <family val="2"/>
      <charset val="186"/>
    </font>
    <font>
      <sz val="11"/>
      <color theme="1"/>
      <name val="Calibri"/>
      <family val="2"/>
      <scheme val="minor"/>
    </font>
    <font>
      <sz val="12"/>
      <name val="Aptos"/>
      <family val="2"/>
    </font>
    <font>
      <sz val="11"/>
      <name val="Aptos"/>
      <family val="2"/>
    </font>
    <font>
      <b/>
      <sz val="12"/>
      <name val="Aptos"/>
      <family val="2"/>
    </font>
    <font>
      <u/>
      <sz val="12"/>
      <name val="Aptos"/>
      <family val="2"/>
    </font>
    <font>
      <b/>
      <i/>
      <sz val="12"/>
      <name val="Aptos"/>
      <family val="2"/>
    </font>
    <font>
      <b/>
      <sz val="10"/>
      <name val="Aptos"/>
      <family val="2"/>
    </font>
    <font>
      <b/>
      <sz val="14"/>
      <name val="Aptos"/>
      <family val="2"/>
    </font>
    <font>
      <b/>
      <sz val="11"/>
      <name val="Aptos"/>
      <family val="2"/>
    </font>
    <font>
      <i/>
      <sz val="12"/>
      <name val="Aptos"/>
      <family val="2"/>
    </font>
    <font>
      <i/>
      <u/>
      <sz val="12"/>
      <name val="Aptos"/>
      <family val="2"/>
    </font>
    <font>
      <b/>
      <i/>
      <sz val="11"/>
      <name val="Aptos"/>
      <family val="2"/>
    </font>
    <font>
      <strike/>
      <sz val="10"/>
      <name val="Aptos"/>
      <family val="2"/>
    </font>
    <font>
      <strike/>
      <sz val="8"/>
      <name val="Aptos"/>
      <family val="2"/>
    </font>
    <font>
      <b/>
      <strike/>
      <sz val="8"/>
      <name val="Aptos"/>
      <family val="2"/>
    </font>
    <font>
      <b/>
      <sz val="8"/>
      <name val="Aptos"/>
      <family val="2"/>
    </font>
    <font>
      <sz val="9"/>
      <name val="Aptos"/>
      <family val="2"/>
    </font>
    <font>
      <b/>
      <sz val="9"/>
      <name val="Aptos"/>
      <family val="2"/>
    </font>
    <font>
      <i/>
      <sz val="10"/>
      <name val="Aptos"/>
      <family val="2"/>
    </font>
    <font>
      <vertAlign val="superscript"/>
      <sz val="9"/>
      <name val="Aptos"/>
      <family val="2"/>
    </font>
    <font>
      <sz val="11"/>
      <color rgb="FFFF0000"/>
      <name val="Aptos"/>
      <family val="2"/>
    </font>
    <font>
      <sz val="12"/>
      <color theme="1"/>
      <name val="Calibri"/>
      <family val="2"/>
      <scheme val="minor"/>
    </font>
    <font>
      <b/>
      <sz val="12"/>
      <color theme="1"/>
      <name val="Aptos"/>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41"/>
        <bgColor indexed="64"/>
      </patternFill>
    </fill>
    <fill>
      <patternFill patternType="solid">
        <fgColor rgb="FFC00000"/>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s>
  <cellStyleXfs count="51">
    <xf numFmtId="0" fontId="0" fillId="0" borderId="0"/>
    <xf numFmtId="0" fontId="15" fillId="0" borderId="0"/>
    <xf numFmtId="0" fontId="14" fillId="0" borderId="0"/>
    <xf numFmtId="0" fontId="16" fillId="0" borderId="0"/>
    <xf numFmtId="0" fontId="17" fillId="0" borderId="0"/>
    <xf numFmtId="0" fontId="16" fillId="0" borderId="0"/>
    <xf numFmtId="0" fontId="19" fillId="0" borderId="0"/>
    <xf numFmtId="0" fontId="20" fillId="0" borderId="0"/>
    <xf numFmtId="0" fontId="13" fillId="0" borderId="0"/>
    <xf numFmtId="0" fontId="21" fillId="0" borderId="0"/>
    <xf numFmtId="0" fontId="12" fillId="0" borderId="0"/>
    <xf numFmtId="0" fontId="18" fillId="0" borderId="0"/>
    <xf numFmtId="0" fontId="16" fillId="0" borderId="0"/>
    <xf numFmtId="0" fontId="16" fillId="0" borderId="0"/>
    <xf numFmtId="0" fontId="22" fillId="0" borderId="0"/>
    <xf numFmtId="0" fontId="15" fillId="0" borderId="0"/>
    <xf numFmtId="0" fontId="11" fillId="0" borderId="0"/>
    <xf numFmtId="0" fontId="23" fillId="0" borderId="0"/>
    <xf numFmtId="0" fontId="10" fillId="0" borderId="0"/>
    <xf numFmtId="0" fontId="24" fillId="0" borderId="0"/>
    <xf numFmtId="0" fontId="19" fillId="0" borderId="0"/>
    <xf numFmtId="0" fontId="9" fillId="0" borderId="0"/>
    <xf numFmtId="0" fontId="15" fillId="0" borderId="0"/>
    <xf numFmtId="0" fontId="9" fillId="0" borderId="0"/>
    <xf numFmtId="0" fontId="25" fillId="0" borderId="0"/>
    <xf numFmtId="0" fontId="26" fillId="0" borderId="0"/>
    <xf numFmtId="0" fontId="8" fillId="0" borderId="0"/>
    <xf numFmtId="0" fontId="8" fillId="0" borderId="0"/>
    <xf numFmtId="0" fontId="7" fillId="0" borderId="0"/>
    <xf numFmtId="0" fontId="6" fillId="0" borderId="0"/>
    <xf numFmtId="0" fontId="6" fillId="0" borderId="0"/>
    <xf numFmtId="0" fontId="27" fillId="0" borderId="0"/>
    <xf numFmtId="0" fontId="5" fillId="0" borderId="0"/>
    <xf numFmtId="0" fontId="4" fillId="0" borderId="0"/>
    <xf numFmtId="0" fontId="3" fillId="0" borderId="0"/>
    <xf numFmtId="0" fontId="3" fillId="0" borderId="0"/>
    <xf numFmtId="0" fontId="30" fillId="0" borderId="0"/>
    <xf numFmtId="0" fontId="2" fillId="0" borderId="0"/>
    <xf numFmtId="0" fontId="31" fillId="0" borderId="0"/>
    <xf numFmtId="0" fontId="2" fillId="0" borderId="0"/>
    <xf numFmtId="0" fontId="19" fillId="0" borderId="0"/>
    <xf numFmtId="0" fontId="31" fillId="0" borderId="0"/>
    <xf numFmtId="0" fontId="2" fillId="0" borderId="0"/>
    <xf numFmtId="0" fontId="15" fillId="0" borderId="0"/>
    <xf numFmtId="0" fontId="1" fillId="0" borderId="0"/>
    <xf numFmtId="0" fontId="38" fillId="0" borderId="0"/>
    <xf numFmtId="0" fontId="39" fillId="0" borderId="0"/>
    <xf numFmtId="0" fontId="1" fillId="0" borderId="0"/>
    <xf numFmtId="43" fontId="39" fillId="0" borderId="0" applyFont="0" applyFill="0" applyBorder="0" applyAlignment="0" applyProtection="0"/>
    <xf numFmtId="0" fontId="1" fillId="0" borderId="0"/>
    <xf numFmtId="43" fontId="40" fillId="0" borderId="0" applyFont="0" applyFill="0" applyBorder="0" applyAlignment="0" applyProtection="0"/>
  </cellStyleXfs>
  <cellXfs count="369">
    <xf numFmtId="0" fontId="0" fillId="0" borderId="0" xfId="0"/>
    <xf numFmtId="0" fontId="28" fillId="0" borderId="0" xfId="0" applyFont="1"/>
    <xf numFmtId="0" fontId="28" fillId="0" borderId="0" xfId="0" applyFont="1" applyAlignment="1">
      <alignment wrapText="1"/>
    </xf>
    <xf numFmtId="0" fontId="33" fillId="0" borderId="0" xfId="38" applyFont="1"/>
    <xf numFmtId="0" fontId="34" fillId="0" borderId="8" xfId="38" applyFont="1" applyBorder="1" applyAlignment="1">
      <alignment horizontal="center" vertical="top"/>
    </xf>
    <xf numFmtId="164" fontId="33" fillId="0" borderId="8" xfId="38" applyNumberFormat="1" applyFont="1" applyBorder="1" applyAlignment="1">
      <alignment horizontal="right" vertical="center"/>
    </xf>
    <xf numFmtId="0" fontId="34" fillId="0" borderId="0" xfId="38" applyFont="1" applyAlignment="1">
      <alignment horizontal="center" vertical="top"/>
    </xf>
    <xf numFmtId="0" fontId="33" fillId="0" borderId="8" xfId="38" applyFont="1" applyBorder="1"/>
    <xf numFmtId="0" fontId="33" fillId="0" borderId="8" xfId="38" applyFont="1" applyBorder="1" applyAlignment="1">
      <alignment horizontal="center"/>
    </xf>
    <xf numFmtId="0" fontId="33" fillId="0" borderId="0" xfId="38" applyFont="1" applyAlignment="1">
      <alignment horizontal="center"/>
    </xf>
    <xf numFmtId="0" fontId="35" fillId="0" borderId="0" xfId="38" applyFont="1" applyAlignment="1">
      <alignment horizontal="center" vertical="top"/>
    </xf>
    <xf numFmtId="0" fontId="36" fillId="0" borderId="0" xfId="38" applyFont="1" applyAlignment="1">
      <alignment vertical="top"/>
    </xf>
    <xf numFmtId="0" fontId="33" fillId="0" borderId="0" xfId="38" applyFont="1" applyAlignment="1">
      <alignment vertical="center"/>
    </xf>
    <xf numFmtId="164" fontId="33" fillId="0" borderId="0" xfId="38" applyNumberFormat="1" applyFont="1" applyAlignment="1">
      <alignment horizontal="right" vertical="center"/>
    </xf>
    <xf numFmtId="0" fontId="36" fillId="0" borderId="0" xfId="38" applyFont="1" applyAlignment="1">
      <alignment horizontal="center" vertical="center" wrapText="1"/>
    </xf>
    <xf numFmtId="0" fontId="33" fillId="0" borderId="0" xfId="47" applyFont="1"/>
    <xf numFmtId="0" fontId="41" fillId="0" borderId="0" xfId="45" applyFont="1" applyAlignment="1">
      <alignment horizontal="center"/>
    </xf>
    <xf numFmtId="0" fontId="41" fillId="0" borderId="0" xfId="45" applyFont="1"/>
    <xf numFmtId="4" fontId="41" fillId="0" borderId="0" xfId="45" applyNumberFormat="1" applyFont="1"/>
    <xf numFmtId="4" fontId="42" fillId="0" borderId="0" xfId="45" applyNumberFormat="1" applyFont="1" applyAlignment="1">
      <alignment vertical="top"/>
    </xf>
    <xf numFmtId="4" fontId="41" fillId="0" borderId="0" xfId="45" applyNumberFormat="1" applyFont="1" applyAlignment="1">
      <alignment horizontal="center"/>
    </xf>
    <xf numFmtId="0" fontId="42" fillId="0" borderId="0" xfId="45" applyFont="1"/>
    <xf numFmtId="4" fontId="41" fillId="0" borderId="0" xfId="45" applyNumberFormat="1" applyFont="1" applyAlignment="1">
      <alignment horizontal="right"/>
    </xf>
    <xf numFmtId="0" fontId="43" fillId="0" borderId="2" xfId="45" applyFont="1" applyBorder="1" applyAlignment="1">
      <alignment horizontal="center" vertical="top" wrapText="1"/>
    </xf>
    <xf numFmtId="4" fontId="43" fillId="0" borderId="2" xfId="45" applyNumberFormat="1" applyFont="1" applyBorder="1" applyAlignment="1">
      <alignment horizontal="center" vertical="top" wrapText="1"/>
    </xf>
    <xf numFmtId="4" fontId="43" fillId="0" borderId="2" xfId="45" applyNumberFormat="1" applyFont="1" applyBorder="1" applyAlignment="1">
      <alignment horizontal="center" vertical="center" wrapText="1"/>
    </xf>
    <xf numFmtId="49" fontId="41" fillId="0" borderId="2" xfId="45" applyNumberFormat="1" applyFont="1" applyBorder="1" applyAlignment="1">
      <alignment horizontal="center" vertical="top" wrapText="1"/>
    </xf>
    <xf numFmtId="49" fontId="41" fillId="0" borderId="0" xfId="45" applyNumberFormat="1" applyFont="1" applyAlignment="1">
      <alignment vertical="top" wrapText="1"/>
    </xf>
    <xf numFmtId="49" fontId="43" fillId="0" borderId="2" xfId="45" applyNumberFormat="1" applyFont="1" applyBorder="1" applyAlignment="1">
      <alignment vertical="justify" wrapText="1"/>
    </xf>
    <xf numFmtId="49" fontId="41" fillId="0" borderId="2" xfId="45" applyNumberFormat="1" applyFont="1" applyBorder="1" applyAlignment="1">
      <alignment horizontal="right" vertical="justify" wrapText="1"/>
    </xf>
    <xf numFmtId="4" fontId="41" fillId="0" borderId="2" xfId="45" applyNumberFormat="1" applyFont="1" applyBorder="1" applyAlignment="1">
      <alignment horizontal="center" vertical="top" wrapText="1"/>
    </xf>
    <xf numFmtId="4" fontId="41" fillId="0" borderId="2" xfId="45" applyNumberFormat="1" applyFont="1" applyBorder="1" applyAlignment="1">
      <alignment horizontal="center" vertical="center" wrapText="1"/>
    </xf>
    <xf numFmtId="49" fontId="41" fillId="0" borderId="2" xfId="45" applyNumberFormat="1" applyFont="1" applyBorder="1" applyAlignment="1">
      <alignment vertical="justify" wrapText="1"/>
    </xf>
    <xf numFmtId="49" fontId="43" fillId="0" borderId="2" xfId="45" applyNumberFormat="1" applyFont="1" applyBorder="1" applyAlignment="1">
      <alignment horizontal="center" vertical="top" wrapText="1"/>
    </xf>
    <xf numFmtId="49" fontId="43" fillId="0" borderId="0" xfId="45" applyNumberFormat="1" applyFont="1" applyAlignment="1">
      <alignment vertical="top" wrapText="1"/>
    </xf>
    <xf numFmtId="49" fontId="41" fillId="0" borderId="0" xfId="45" applyNumberFormat="1" applyFont="1" applyAlignment="1">
      <alignment horizontal="right" vertical="top" wrapText="1"/>
    </xf>
    <xf numFmtId="49" fontId="43" fillId="0" borderId="0" xfId="45" applyNumberFormat="1" applyFont="1" applyAlignment="1">
      <alignment horizontal="right" vertical="top" wrapText="1"/>
    </xf>
    <xf numFmtId="49" fontId="41" fillId="0" borderId="2" xfId="45" applyNumberFormat="1" applyFont="1" applyBorder="1" applyAlignment="1">
      <alignment horizontal="right" vertical="top" wrapText="1"/>
    </xf>
    <xf numFmtId="49" fontId="41" fillId="0" borderId="2" xfId="45" applyNumberFormat="1" applyFont="1" applyBorder="1" applyAlignment="1">
      <alignment horizontal="left" vertical="justify" wrapText="1"/>
    </xf>
    <xf numFmtId="4" fontId="43" fillId="0" borderId="0" xfId="45" applyNumberFormat="1" applyFont="1" applyAlignment="1">
      <alignment horizontal="center" vertical="center" wrapText="1"/>
    </xf>
    <xf numFmtId="0" fontId="42" fillId="2" borderId="0" xfId="7" applyFont="1" applyFill="1"/>
    <xf numFmtId="0" fontId="41" fillId="2" borderId="0" xfId="7" applyFont="1" applyFill="1"/>
    <xf numFmtId="0" fontId="41" fillId="2" borderId="0" xfId="7" applyFont="1" applyFill="1" applyAlignment="1">
      <alignment horizontal="left"/>
    </xf>
    <xf numFmtId="0" fontId="43" fillId="2" borderId="0" xfId="7" applyFont="1" applyFill="1"/>
    <xf numFmtId="0" fontId="43" fillId="2" borderId="0" xfId="7" applyFont="1" applyFill="1" applyAlignment="1">
      <alignment horizontal="center"/>
    </xf>
    <xf numFmtId="0" fontId="41" fillId="2" borderId="0" xfId="7" applyFont="1" applyFill="1" applyAlignment="1">
      <alignment horizontal="right" vertical="center"/>
    </xf>
    <xf numFmtId="0" fontId="43" fillId="2" borderId="2" xfId="7" applyFont="1" applyFill="1" applyBorder="1" applyAlignment="1">
      <alignment horizontal="center" vertical="center" wrapText="1"/>
    </xf>
    <xf numFmtId="0" fontId="48" fillId="2" borderId="2" xfId="7" applyFont="1" applyFill="1" applyBorder="1" applyAlignment="1">
      <alignment horizontal="center" vertical="center" wrapText="1"/>
    </xf>
    <xf numFmtId="0" fontId="51" fillId="2" borderId="2" xfId="7" applyFont="1" applyFill="1" applyBorder="1" applyAlignment="1">
      <alignment horizontal="center" vertical="center" wrapText="1"/>
    </xf>
    <xf numFmtId="0" fontId="45" fillId="2" borderId="2" xfId="7" applyFont="1" applyFill="1" applyBorder="1" applyAlignment="1">
      <alignment horizontal="center" vertical="center" wrapText="1"/>
    </xf>
    <xf numFmtId="0" fontId="51" fillId="2" borderId="0" xfId="7" applyFont="1" applyFill="1"/>
    <xf numFmtId="4" fontId="43" fillId="2" borderId="2" xfId="7" applyNumberFormat="1" applyFont="1" applyFill="1" applyBorder="1" applyAlignment="1">
      <alignment vertical="center"/>
    </xf>
    <xf numFmtId="4" fontId="41" fillId="2" borderId="0" xfId="7" applyNumberFormat="1" applyFont="1" applyFill="1"/>
    <xf numFmtId="49" fontId="48" fillId="2" borderId="2" xfId="22" applyNumberFormat="1" applyFont="1" applyFill="1" applyBorder="1" applyAlignment="1">
      <alignment horizontal="center" vertical="center"/>
    </xf>
    <xf numFmtId="0" fontId="43" fillId="2" borderId="2" xfId="22" applyFont="1" applyFill="1" applyBorder="1" applyAlignment="1">
      <alignment horizontal="left" vertical="center" wrapText="1"/>
    </xf>
    <xf numFmtId="4" fontId="41" fillId="2" borderId="2" xfId="7" applyNumberFormat="1" applyFont="1" applyFill="1" applyBorder="1" applyAlignment="1">
      <alignment vertical="center"/>
    </xf>
    <xf numFmtId="4" fontId="41" fillId="2" borderId="2" xfId="7" applyNumberFormat="1" applyFont="1" applyFill="1" applyBorder="1" applyAlignment="1">
      <alignment vertical="center" wrapText="1"/>
    </xf>
    <xf numFmtId="49" fontId="42" fillId="2" borderId="2" xfId="22" applyNumberFormat="1" applyFont="1" applyFill="1" applyBorder="1" applyAlignment="1">
      <alignment horizontal="center" vertical="center"/>
    </xf>
    <xf numFmtId="0" fontId="41" fillId="2" borderId="2" xfId="22" applyFont="1" applyFill="1" applyBorder="1" applyAlignment="1">
      <alignment vertical="center" wrapText="1"/>
    </xf>
    <xf numFmtId="0" fontId="42" fillId="2" borderId="2" xfId="22" applyFont="1" applyFill="1" applyBorder="1" applyAlignment="1">
      <alignment horizontal="center" vertical="center"/>
    </xf>
    <xf numFmtId="49" fontId="41" fillId="2" borderId="2" xfId="22" applyNumberFormat="1" applyFont="1" applyFill="1" applyBorder="1" applyAlignment="1">
      <alignment horizontal="left" vertical="center" wrapText="1"/>
    </xf>
    <xf numFmtId="0" fontId="41" fillId="2" borderId="2" xfId="22" applyFont="1" applyFill="1" applyBorder="1" applyAlignment="1">
      <alignment horizontal="left" vertical="center" wrapText="1"/>
    </xf>
    <xf numFmtId="49" fontId="48" fillId="2" borderId="2" xfId="7" applyNumberFormat="1" applyFont="1" applyFill="1" applyBorder="1" applyAlignment="1">
      <alignment horizontal="center" vertical="center"/>
    </xf>
    <xf numFmtId="49" fontId="42" fillId="2" borderId="2" xfId="7" applyNumberFormat="1" applyFont="1" applyFill="1" applyBorder="1" applyAlignment="1">
      <alignment horizontal="center" vertical="center"/>
    </xf>
    <xf numFmtId="0" fontId="41" fillId="2" borderId="2" xfId="7" applyFont="1" applyFill="1" applyBorder="1" applyAlignment="1">
      <alignment horizontal="left" vertical="center" wrapText="1"/>
    </xf>
    <xf numFmtId="49" fontId="48" fillId="2" borderId="0" xfId="7" applyNumberFormat="1" applyFont="1" applyFill="1" applyAlignment="1">
      <alignment horizontal="center" vertical="center"/>
    </xf>
    <xf numFmtId="0" fontId="43" fillId="2" borderId="0" xfId="7" applyFont="1" applyFill="1" applyAlignment="1">
      <alignment horizontal="left" vertical="center" wrapText="1"/>
    </xf>
    <xf numFmtId="4" fontId="43" fillId="2" borderId="0" xfId="7" applyNumberFormat="1" applyFont="1" applyFill="1" applyAlignment="1">
      <alignment vertical="center"/>
    </xf>
    <xf numFmtId="164" fontId="43" fillId="2" borderId="0" xfId="7" applyNumberFormat="1" applyFont="1" applyFill="1"/>
    <xf numFmtId="0" fontId="41" fillId="2" borderId="0" xfId="36" applyFont="1" applyFill="1" applyAlignment="1">
      <alignment horizontal="left" vertical="center" wrapText="1"/>
    </xf>
    <xf numFmtId="0" fontId="41" fillId="2" borderId="0" xfId="36" applyFont="1" applyFill="1" applyAlignment="1">
      <alignment horizontal="left" vertical="center"/>
    </xf>
    <xf numFmtId="0" fontId="41" fillId="2" borderId="0" xfId="1" applyFont="1" applyFill="1" applyAlignment="1">
      <alignment horizontal="center"/>
    </xf>
    <xf numFmtId="0" fontId="42" fillId="2" borderId="0" xfId="20" applyFont="1" applyFill="1"/>
    <xf numFmtId="0" fontId="36" fillId="0" borderId="0" xfId="46" applyFont="1" applyAlignment="1">
      <alignment horizontal="right" vertical="center"/>
    </xf>
    <xf numFmtId="0" fontId="36" fillId="0" borderId="0" xfId="46" applyFont="1" applyAlignment="1">
      <alignment vertical="center"/>
    </xf>
    <xf numFmtId="0" fontId="33" fillId="0" borderId="0" xfId="46" applyFont="1" applyAlignment="1">
      <alignment vertical="center"/>
    </xf>
    <xf numFmtId="0" fontId="36" fillId="0" borderId="0" xfId="38" applyFont="1"/>
    <xf numFmtId="0" fontId="33" fillId="0" borderId="0" xfId="49" applyFont="1" applyAlignment="1">
      <alignment vertical="center" wrapText="1"/>
    </xf>
    <xf numFmtId="164" fontId="36" fillId="0" borderId="0" xfId="41" applyNumberFormat="1" applyFont="1" applyAlignment="1">
      <alignment horizontal="left" vertical="center" wrapText="1"/>
    </xf>
    <xf numFmtId="0" fontId="36" fillId="0" borderId="0" xfId="38" applyFont="1" applyAlignment="1">
      <alignment vertical="center"/>
    </xf>
    <xf numFmtId="0" fontId="33" fillId="0" borderId="0" xfId="46" applyFont="1"/>
    <xf numFmtId="0" fontId="52" fillId="0" borderId="0" xfId="47" applyFont="1"/>
    <xf numFmtId="0" fontId="52" fillId="0" borderId="0" xfId="38" applyFont="1"/>
    <xf numFmtId="0" fontId="36" fillId="0" borderId="0" xfId="38" applyFont="1" applyAlignment="1">
      <alignment horizontal="left"/>
    </xf>
    <xf numFmtId="0" fontId="53" fillId="0" borderId="0" xfId="38" applyFont="1"/>
    <xf numFmtId="164" fontId="36" fillId="0" borderId="0" xfId="41" applyNumberFormat="1" applyFont="1" applyAlignment="1">
      <alignment horizontal="right" vertical="center"/>
    </xf>
    <xf numFmtId="0" fontId="54" fillId="0" borderId="0" xfId="38" applyFont="1"/>
    <xf numFmtId="0" fontId="43" fillId="0" borderId="0" xfId="38" applyFont="1"/>
    <xf numFmtId="0" fontId="55" fillId="0" borderId="0" xfId="38" applyFont="1"/>
    <xf numFmtId="0" fontId="43" fillId="0" borderId="0" xfId="46" applyFont="1" applyAlignment="1">
      <alignment horizontal="center" vertical="center"/>
    </xf>
    <xf numFmtId="0" fontId="33" fillId="0" borderId="0" xfId="46" applyFont="1" applyAlignment="1">
      <alignment wrapText="1"/>
    </xf>
    <xf numFmtId="0" fontId="33" fillId="2" borderId="0" xfId="38" applyFont="1" applyFill="1"/>
    <xf numFmtId="0" fontId="36" fillId="0" borderId="0" xfId="41" applyFont="1" applyAlignment="1">
      <alignment horizontal="center" vertical="top"/>
    </xf>
    <xf numFmtId="0" fontId="36" fillId="0" borderId="0" xfId="46" applyFont="1"/>
    <xf numFmtId="0" fontId="48" fillId="0" borderId="0" xfId="38" applyFont="1" applyAlignment="1">
      <alignment horizontal="center" vertical="center" wrapText="1"/>
    </xf>
    <xf numFmtId="164" fontId="36" fillId="0" borderId="0" xfId="41" applyNumberFormat="1" applyFont="1" applyAlignment="1">
      <alignment horizontal="left" vertical="center"/>
    </xf>
    <xf numFmtId="0" fontId="36" fillId="0" borderId="0" xfId="46" applyFont="1" applyAlignment="1">
      <alignment horizontal="center" wrapText="1"/>
    </xf>
    <xf numFmtId="164" fontId="36" fillId="0" borderId="0" xfId="41" applyNumberFormat="1" applyFont="1" applyAlignment="1">
      <alignment horizontal="left"/>
    </xf>
    <xf numFmtId="3" fontId="33" fillId="0" borderId="9" xfId="38" applyNumberFormat="1" applyFont="1" applyBorder="1"/>
    <xf numFmtId="0" fontId="36" fillId="0" borderId="0" xfId="38" applyFont="1" applyAlignment="1">
      <alignment horizontal="center"/>
    </xf>
    <xf numFmtId="0" fontId="56" fillId="0" borderId="0" xfId="41" applyFont="1" applyAlignment="1">
      <alignment horizontal="center"/>
    </xf>
    <xf numFmtId="164" fontId="36" fillId="0" borderId="0" xfId="41" applyNumberFormat="1" applyFont="1" applyAlignment="1">
      <alignment horizontal="right"/>
    </xf>
    <xf numFmtId="1" fontId="33" fillId="0" borderId="9" xfId="38" applyNumberFormat="1" applyFont="1" applyBorder="1"/>
    <xf numFmtId="0" fontId="36" fillId="0" borderId="0" xfId="46" applyFont="1" applyAlignment="1">
      <alignment horizontal="center"/>
    </xf>
    <xf numFmtId="0" fontId="33" fillId="0" borderId="8" xfId="46" applyFont="1" applyBorder="1"/>
    <xf numFmtId="0" fontId="36" fillId="0" borderId="0" xfId="46" applyFont="1" applyAlignment="1">
      <alignment horizontal="right"/>
    </xf>
    <xf numFmtId="3" fontId="33" fillId="0" borderId="19" xfId="38" applyNumberFormat="1" applyFont="1" applyBorder="1"/>
    <xf numFmtId="0" fontId="36" fillId="0" borderId="14" xfId="46" applyFont="1" applyBorder="1" applyAlignment="1">
      <alignment horizontal="right"/>
    </xf>
    <xf numFmtId="0" fontId="33" fillId="0" borderId="12" xfId="46" applyFont="1" applyBorder="1"/>
    <xf numFmtId="0" fontId="33" fillId="0" borderId="9" xfId="46" applyFont="1" applyBorder="1"/>
    <xf numFmtId="0" fontId="36" fillId="0" borderId="7" xfId="46" applyFont="1" applyBorder="1" applyAlignment="1">
      <alignment horizontal="right"/>
    </xf>
    <xf numFmtId="3" fontId="33" fillId="0" borderId="16" xfId="38" applyNumberFormat="1" applyFont="1" applyBorder="1" applyAlignment="1" applyProtection="1">
      <alignment horizontal="right"/>
      <protection locked="0"/>
    </xf>
    <xf numFmtId="3" fontId="33" fillId="0" borderId="10" xfId="38" applyNumberFormat="1" applyFont="1" applyBorder="1"/>
    <xf numFmtId="0" fontId="41" fillId="0" borderId="8" xfId="38" applyFont="1" applyBorder="1"/>
    <xf numFmtId="0" fontId="41" fillId="0" borderId="8" xfId="38" applyFont="1" applyBorder="1" applyAlignment="1">
      <alignment horizontal="center"/>
    </xf>
    <xf numFmtId="0" fontId="33" fillId="0" borderId="8" xfId="46" applyFont="1" applyBorder="1" applyAlignment="1">
      <alignment horizontal="center"/>
    </xf>
    <xf numFmtId="164" fontId="36" fillId="0" borderId="8" xfId="38" applyNumberFormat="1" applyFont="1" applyBorder="1" applyAlignment="1">
      <alignment horizontal="right"/>
    </xf>
    <xf numFmtId="0" fontId="33" fillId="0" borderId="0" xfId="38" applyFont="1" applyAlignment="1">
      <alignment horizontal="center" vertical="center"/>
    </xf>
    <xf numFmtId="49" fontId="57" fillId="0" borderId="9" xfId="38" applyNumberFormat="1" applyFont="1" applyBorder="1" applyAlignment="1">
      <alignment horizontal="center" vertical="center" wrapText="1"/>
    </xf>
    <xf numFmtId="49" fontId="57" fillId="0" borderId="18" xfId="38" applyNumberFormat="1" applyFont="1" applyBorder="1" applyAlignment="1">
      <alignment horizontal="center" vertical="center" wrapText="1"/>
    </xf>
    <xf numFmtId="0" fontId="36" fillId="0" borderId="9" xfId="38" applyFont="1" applyBorder="1" applyAlignment="1">
      <alignment horizontal="center" vertical="center" wrapText="1"/>
    </xf>
    <xf numFmtId="0" fontId="36" fillId="0" borderId="18" xfId="38" applyFont="1" applyBorder="1" applyAlignment="1">
      <alignment horizontal="center" vertical="center" wrapText="1"/>
    </xf>
    <xf numFmtId="49" fontId="36" fillId="0" borderId="10" xfId="38" applyNumberFormat="1" applyFont="1" applyBorder="1" applyAlignment="1">
      <alignment horizontal="center" vertical="center" wrapText="1"/>
    </xf>
    <xf numFmtId="49" fontId="36" fillId="0" borderId="9" xfId="38" applyNumberFormat="1" applyFont="1" applyBorder="1" applyAlignment="1">
      <alignment horizontal="center" vertical="center" wrapText="1"/>
    </xf>
    <xf numFmtId="1" fontId="36" fillId="0" borderId="18" xfId="38" applyNumberFormat="1" applyFont="1" applyBorder="1" applyAlignment="1">
      <alignment horizontal="center" vertical="center" wrapText="1"/>
    </xf>
    <xf numFmtId="0" fontId="46" fillId="0" borderId="9" xfId="38" applyFont="1" applyBorder="1" applyAlignment="1">
      <alignment vertical="top" wrapText="1"/>
    </xf>
    <xf numFmtId="0" fontId="46" fillId="0" borderId="10" xfId="38" applyFont="1" applyBorder="1" applyAlignment="1">
      <alignment vertical="top" wrapText="1"/>
    </xf>
    <xf numFmtId="0" fontId="46" fillId="0" borderId="11" xfId="38" applyFont="1" applyBorder="1" applyAlignment="1">
      <alignment vertical="top" wrapText="1"/>
    </xf>
    <xf numFmtId="0" fontId="46" fillId="0" borderId="10" xfId="38" applyFont="1" applyBorder="1" applyAlignment="1">
      <alignment horizontal="center" vertical="top" wrapText="1"/>
    </xf>
    <xf numFmtId="2" fontId="33" fillId="4" borderId="10" xfId="38" applyNumberFormat="1" applyFont="1" applyFill="1" applyBorder="1" applyAlignment="1">
      <alignment horizontal="right" vertical="center" wrapText="1"/>
    </xf>
    <xf numFmtId="0" fontId="46" fillId="0" borderId="0" xfId="38" applyFont="1"/>
    <xf numFmtId="0" fontId="46" fillId="0" borderId="18" xfId="38" applyFont="1" applyBorder="1" applyAlignment="1">
      <alignment vertical="top" wrapText="1"/>
    </xf>
    <xf numFmtId="0" fontId="33" fillId="0" borderId="18" xfId="38" applyFont="1" applyBorder="1" applyAlignment="1">
      <alignment vertical="top" wrapText="1"/>
    </xf>
    <xf numFmtId="0" fontId="33" fillId="0" borderId="8" xfId="38" applyFont="1" applyBorder="1" applyAlignment="1">
      <alignment vertical="top" wrapText="1"/>
    </xf>
    <xf numFmtId="0" fontId="33" fillId="0" borderId="16" xfId="38" applyFont="1" applyBorder="1" applyAlignment="1">
      <alignment vertical="top" wrapText="1"/>
    </xf>
    <xf numFmtId="0" fontId="33" fillId="0" borderId="18" xfId="38" applyFont="1" applyBorder="1" applyAlignment="1">
      <alignment horizontal="center" vertical="top" wrapText="1"/>
    </xf>
    <xf numFmtId="0" fontId="46" fillId="0" borderId="8" xfId="38" applyFont="1" applyBorder="1" applyAlignment="1">
      <alignment vertical="top" wrapText="1"/>
    </xf>
    <xf numFmtId="0" fontId="33" fillId="0" borderId="9" xfId="38" applyFont="1" applyBorder="1" applyAlignment="1">
      <alignment vertical="top" wrapText="1"/>
    </xf>
    <xf numFmtId="0" fontId="33" fillId="0" borderId="10" xfId="38" applyFont="1" applyBorder="1" applyAlignment="1">
      <alignment vertical="top" wrapText="1"/>
    </xf>
    <xf numFmtId="0" fontId="33" fillId="0" borderId="11" xfId="38" applyFont="1" applyBorder="1" applyAlignment="1">
      <alignment vertical="top" wrapText="1"/>
    </xf>
    <xf numFmtId="0" fontId="33" fillId="0" borderId="10" xfId="38" applyFont="1" applyBorder="1" applyAlignment="1">
      <alignment horizontal="center" vertical="top" wrapText="1"/>
    </xf>
    <xf numFmtId="0" fontId="33" fillId="0" borderId="12" xfId="38" applyFont="1" applyBorder="1" applyAlignment="1">
      <alignment vertical="top" wrapText="1"/>
    </xf>
    <xf numFmtId="43" fontId="33" fillId="0" borderId="0" xfId="48" applyFont="1"/>
    <xf numFmtId="4" fontId="33" fillId="0" borderId="0" xfId="38" applyNumberFormat="1" applyFont="1"/>
    <xf numFmtId="0" fontId="46" fillId="0" borderId="17" xfId="38" applyFont="1" applyBorder="1" applyAlignment="1">
      <alignment vertical="top" wrapText="1"/>
    </xf>
    <xf numFmtId="0" fontId="46" fillId="0" borderId="16" xfId="38" applyFont="1" applyBorder="1" applyAlignment="1">
      <alignment vertical="top" wrapText="1"/>
    </xf>
    <xf numFmtId="0" fontId="33" fillId="0" borderId="15" xfId="38" applyFont="1" applyBorder="1" applyAlignment="1">
      <alignment vertical="top" wrapText="1"/>
    </xf>
    <xf numFmtId="0" fontId="33" fillId="0" borderId="13" xfId="38" applyFont="1" applyBorder="1" applyAlignment="1">
      <alignment vertical="top" wrapText="1"/>
    </xf>
    <xf numFmtId="0" fontId="33" fillId="0" borderId="14" xfId="38" applyFont="1" applyBorder="1" applyAlignment="1">
      <alignment vertical="top" wrapText="1"/>
    </xf>
    <xf numFmtId="0" fontId="33" fillId="0" borderId="0" xfId="38" applyFont="1" applyAlignment="1">
      <alignment vertical="top" wrapText="1"/>
    </xf>
    <xf numFmtId="0" fontId="33" fillId="0" borderId="14" xfId="38" applyFont="1" applyBorder="1" applyAlignment="1">
      <alignment horizontal="center" vertical="top" wrapText="1"/>
    </xf>
    <xf numFmtId="1" fontId="33" fillId="0" borderId="10" xfId="38" applyNumberFormat="1" applyFont="1" applyBorder="1" applyAlignment="1">
      <alignment horizontal="center" vertical="top" wrapText="1"/>
    </xf>
    <xf numFmtId="0" fontId="33" fillId="0" borderId="17" xfId="38" applyFont="1" applyBorder="1" applyAlignment="1">
      <alignment vertical="top" wrapText="1"/>
    </xf>
    <xf numFmtId="0" fontId="33" fillId="0" borderId="19" xfId="38" applyFont="1" applyBorder="1" applyAlignment="1">
      <alignment vertical="top" wrapText="1"/>
    </xf>
    <xf numFmtId="0" fontId="33" fillId="0" borderId="20" xfId="38" applyFont="1" applyBorder="1" applyAlignment="1">
      <alignment vertical="top" wrapText="1"/>
    </xf>
    <xf numFmtId="0" fontId="33" fillId="0" borderId="20" xfId="38" applyFont="1" applyBorder="1" applyAlignment="1">
      <alignment horizontal="center" vertical="top" wrapText="1"/>
    </xf>
    <xf numFmtId="0" fontId="33" fillId="0" borderId="7" xfId="38" applyFont="1" applyBorder="1" applyAlignment="1">
      <alignment vertical="top" wrapText="1"/>
    </xf>
    <xf numFmtId="0" fontId="33" fillId="0" borderId="11" xfId="38" applyFont="1" applyBorder="1" applyAlignment="1">
      <alignment horizontal="left" vertical="top" wrapText="1"/>
    </xf>
    <xf numFmtId="0" fontId="46" fillId="0" borderId="17" xfId="38" applyFont="1" applyBorder="1" applyAlignment="1">
      <alignment vertical="center" wrapText="1"/>
    </xf>
    <xf numFmtId="0" fontId="46" fillId="0" borderId="16" xfId="38" applyFont="1" applyBorder="1" applyAlignment="1">
      <alignment vertical="center" wrapText="1"/>
    </xf>
    <xf numFmtId="0" fontId="46" fillId="0" borderId="8" xfId="38" applyFont="1" applyBorder="1" applyAlignment="1">
      <alignment vertical="center" wrapText="1"/>
    </xf>
    <xf numFmtId="0" fontId="33" fillId="0" borderId="0" xfId="38" applyFont="1" applyAlignment="1">
      <alignment vertical="top"/>
    </xf>
    <xf numFmtId="0" fontId="46" fillId="0" borderId="12" xfId="38" applyFont="1" applyBorder="1" applyAlignment="1">
      <alignment vertical="top" wrapText="1"/>
    </xf>
    <xf numFmtId="0" fontId="33" fillId="0" borderId="9" xfId="38" applyFont="1" applyBorder="1" applyAlignment="1">
      <alignment horizontal="center" vertical="top" wrapText="1"/>
    </xf>
    <xf numFmtId="0" fontId="46" fillId="0" borderId="9" xfId="38" applyFont="1" applyBorder="1" applyAlignment="1">
      <alignment horizontal="center" vertical="top" wrapText="1"/>
    </xf>
    <xf numFmtId="0" fontId="33" fillId="0" borderId="16" xfId="38" applyFont="1" applyBorder="1" applyAlignment="1">
      <alignment horizontal="center" vertical="top" wrapText="1"/>
    </xf>
    <xf numFmtId="0" fontId="33" fillId="0" borderId="13" xfId="38" applyFont="1" applyBorder="1" applyAlignment="1">
      <alignment horizontal="center" vertical="top" wrapText="1"/>
    </xf>
    <xf numFmtId="0" fontId="46" fillId="0" borderId="11" xfId="38" applyFont="1" applyBorder="1" applyAlignment="1">
      <alignment vertical="center" wrapText="1"/>
    </xf>
    <xf numFmtId="0" fontId="33" fillId="0" borderId="19" xfId="38" applyFont="1" applyBorder="1" applyAlignment="1">
      <alignment horizontal="center" vertical="top" wrapText="1"/>
    </xf>
    <xf numFmtId="0" fontId="33" fillId="0" borderId="9" xfId="46" applyFont="1" applyBorder="1" applyAlignment="1">
      <alignment wrapText="1"/>
    </xf>
    <xf numFmtId="0" fontId="33" fillId="0" borderId="21" xfId="38" applyFont="1" applyBorder="1" applyAlignment="1">
      <alignment vertical="top" wrapText="1"/>
    </xf>
    <xf numFmtId="0" fontId="46" fillId="0" borderId="18" xfId="38" applyFont="1" applyBorder="1" applyAlignment="1">
      <alignment horizontal="center" vertical="top" wrapText="1"/>
    </xf>
    <xf numFmtId="1" fontId="33" fillId="0" borderId="9" xfId="38" applyNumberFormat="1" applyFont="1" applyBorder="1" applyAlignment="1">
      <alignment horizontal="right" vertical="center" wrapText="1"/>
    </xf>
    <xf numFmtId="0" fontId="33" fillId="0" borderId="11" xfId="38" applyFont="1" applyBorder="1" applyAlignment="1">
      <alignment vertical="center" wrapText="1"/>
    </xf>
    <xf numFmtId="0" fontId="33" fillId="0" borderId="8" xfId="38" applyFont="1" applyBorder="1" applyAlignment="1">
      <alignment horizontal="center" vertical="top" wrapText="1"/>
    </xf>
    <xf numFmtId="0" fontId="33" fillId="0" borderId="11" xfId="38" applyFont="1" applyBorder="1" applyAlignment="1">
      <alignment horizontal="center" vertical="top" wrapText="1"/>
    </xf>
    <xf numFmtId="164" fontId="33" fillId="5" borderId="18" xfId="38" applyNumberFormat="1" applyFont="1" applyFill="1" applyBorder="1" applyAlignment="1">
      <alignment horizontal="right" vertical="center" wrapText="1"/>
    </xf>
    <xf numFmtId="0" fontId="52" fillId="0" borderId="20" xfId="38" applyFont="1" applyBorder="1" applyAlignment="1">
      <alignment horizontal="center" vertical="top" wrapText="1"/>
    </xf>
    <xf numFmtId="0" fontId="58" fillId="0" borderId="10" xfId="38" applyFont="1" applyBorder="1" applyAlignment="1">
      <alignment vertical="top" wrapText="1"/>
    </xf>
    <xf numFmtId="0" fontId="58" fillId="0" borderId="10" xfId="38" applyFont="1" applyBorder="1" applyAlignment="1">
      <alignment horizontal="center" vertical="top" wrapText="1"/>
    </xf>
    <xf numFmtId="164" fontId="33" fillId="3" borderId="10" xfId="38" applyNumberFormat="1" applyFont="1" applyFill="1" applyBorder="1" applyAlignment="1">
      <alignment horizontal="right" vertical="center" wrapText="1"/>
    </xf>
    <xf numFmtId="0" fontId="33" fillId="0" borderId="12" xfId="38" applyFont="1" applyBorder="1"/>
    <xf numFmtId="0" fontId="33" fillId="0" borderId="9" xfId="38" applyFont="1" applyBorder="1"/>
    <xf numFmtId="0" fontId="33" fillId="0" borderId="10" xfId="38" applyFont="1" applyBorder="1"/>
    <xf numFmtId="0" fontId="33" fillId="0" borderId="11" xfId="38" applyFont="1" applyBorder="1"/>
    <xf numFmtId="0" fontId="33" fillId="0" borderId="9" xfId="38" applyFont="1" applyBorder="1" applyAlignment="1">
      <alignment horizontal="center"/>
    </xf>
    <xf numFmtId="0" fontId="46" fillId="0" borderId="11" xfId="38" applyFont="1" applyBorder="1"/>
    <xf numFmtId="164" fontId="33" fillId="0" borderId="7" xfId="38" applyNumberFormat="1" applyFont="1" applyBorder="1" applyAlignment="1">
      <alignment horizontal="right" vertical="center"/>
    </xf>
    <xf numFmtId="0" fontId="33" fillId="0" borderId="0" xfId="46" applyFont="1" applyAlignment="1">
      <alignment horizontal="center"/>
    </xf>
    <xf numFmtId="0" fontId="35" fillId="0" borderId="7" xfId="38" applyFont="1" applyBorder="1" applyAlignment="1">
      <alignment horizontal="center" vertical="top"/>
    </xf>
    <xf numFmtId="2" fontId="33" fillId="0" borderId="0" xfId="38" applyNumberFormat="1" applyFont="1"/>
    <xf numFmtId="43" fontId="41" fillId="4" borderId="10" xfId="50" applyFont="1" applyFill="1" applyBorder="1" applyAlignment="1">
      <alignment horizontal="right" vertical="center" wrapText="1"/>
    </xf>
    <xf numFmtId="43" fontId="41" fillId="4" borderId="9" xfId="50" applyFont="1" applyFill="1" applyBorder="1" applyAlignment="1">
      <alignment horizontal="right" vertical="center" wrapText="1"/>
    </xf>
    <xf numFmtId="43" fontId="41" fillId="4" borderId="13" xfId="50" applyFont="1" applyFill="1" applyBorder="1" applyAlignment="1">
      <alignment horizontal="right" vertical="center" wrapText="1"/>
    </xf>
    <xf numFmtId="43" fontId="41" fillId="4" borderId="14" xfId="50" applyFont="1" applyFill="1" applyBorder="1" applyAlignment="1">
      <alignment horizontal="right" vertical="center" wrapText="1"/>
    </xf>
    <xf numFmtId="43" fontId="41" fillId="0" borderId="18" xfId="50" applyFont="1" applyBorder="1" applyAlignment="1">
      <alignment horizontal="right" vertical="center" wrapText="1"/>
    </xf>
    <xf numFmtId="43" fontId="41" fillId="0" borderId="9" xfId="50" applyFont="1" applyBorder="1" applyAlignment="1">
      <alignment horizontal="right" vertical="center" wrapText="1"/>
    </xf>
    <xf numFmtId="43" fontId="41" fillId="0" borderId="10" xfId="50" applyFont="1" applyBorder="1" applyAlignment="1">
      <alignment horizontal="right" vertical="center" wrapText="1"/>
    </xf>
    <xf numFmtId="43" fontId="41" fillId="4" borderId="18" xfId="50" applyFont="1" applyFill="1" applyBorder="1" applyAlignment="1">
      <alignment horizontal="right" vertical="center" wrapText="1"/>
    </xf>
    <xf numFmtId="43" fontId="41" fillId="4" borderId="16" xfId="50" applyFont="1" applyFill="1" applyBorder="1" applyAlignment="1">
      <alignment horizontal="right" vertical="center" wrapText="1"/>
    </xf>
    <xf numFmtId="43" fontId="41" fillId="4" borderId="20" xfId="50" applyFont="1" applyFill="1" applyBorder="1" applyAlignment="1">
      <alignment horizontal="right" vertical="center" wrapText="1"/>
    </xf>
    <xf numFmtId="43" fontId="41" fillId="4" borderId="19" xfId="50" applyFont="1" applyFill="1" applyBorder="1" applyAlignment="1">
      <alignment horizontal="right" vertical="center" wrapText="1"/>
    </xf>
    <xf numFmtId="43" fontId="41" fillId="0" borderId="20" xfId="50" applyFont="1" applyBorder="1" applyAlignment="1">
      <alignment horizontal="right" vertical="center" wrapText="1"/>
    </xf>
    <xf numFmtId="43" fontId="41" fillId="4" borderId="12" xfId="50" applyFont="1" applyFill="1" applyBorder="1" applyAlignment="1">
      <alignment horizontal="right" vertical="center" wrapText="1"/>
    </xf>
    <xf numFmtId="43" fontId="41" fillId="4" borderId="17" xfId="50" applyFont="1" applyFill="1" applyBorder="1" applyAlignment="1">
      <alignment horizontal="right" vertical="center" wrapText="1"/>
    </xf>
    <xf numFmtId="43" fontId="41" fillId="4" borderId="15" xfId="50" applyFont="1" applyFill="1" applyBorder="1" applyAlignment="1">
      <alignment horizontal="right" vertical="center" wrapText="1"/>
    </xf>
    <xf numFmtId="43" fontId="41" fillId="4" borderId="10" xfId="50" applyFont="1" applyFill="1" applyBorder="1" applyAlignment="1">
      <alignment horizontal="right" vertical="center"/>
    </xf>
    <xf numFmtId="43" fontId="41" fillId="4" borderId="12" xfId="50" applyFont="1" applyFill="1" applyBorder="1" applyAlignment="1">
      <alignment horizontal="right" vertical="center"/>
    </xf>
    <xf numFmtId="43" fontId="41" fillId="4" borderId="9" xfId="50" applyFont="1" applyFill="1" applyBorder="1" applyAlignment="1">
      <alignment horizontal="right" vertical="center"/>
    </xf>
    <xf numFmtId="43" fontId="41" fillId="4" borderId="21" xfId="50" applyFont="1" applyFill="1" applyBorder="1" applyAlignment="1">
      <alignment horizontal="right" vertical="center" wrapText="1"/>
    </xf>
    <xf numFmtId="43" fontId="41" fillId="0" borderId="11" xfId="50" applyFont="1" applyBorder="1" applyAlignment="1">
      <alignment horizontal="right" vertical="center" wrapText="1"/>
    </xf>
    <xf numFmtId="43" fontId="41" fillId="0" borderId="16" xfId="50" applyFont="1" applyBorder="1" applyAlignment="1">
      <alignment horizontal="right" vertical="center" wrapText="1"/>
    </xf>
    <xf numFmtId="43" fontId="41" fillId="0" borderId="19" xfId="50" applyFont="1" applyBorder="1" applyAlignment="1">
      <alignment horizontal="right" vertical="center" wrapText="1"/>
    </xf>
    <xf numFmtId="43" fontId="41" fillId="0" borderId="21" xfId="50" applyFont="1" applyBorder="1" applyAlignment="1">
      <alignment horizontal="right" vertical="center" wrapText="1"/>
    </xf>
    <xf numFmtId="43" fontId="41" fillId="0" borderId="13" xfId="50" applyFont="1" applyBorder="1" applyAlignment="1">
      <alignment horizontal="right" vertical="center" wrapText="1"/>
    </xf>
    <xf numFmtId="43" fontId="41" fillId="0" borderId="14" xfId="50" applyFont="1" applyBorder="1" applyAlignment="1">
      <alignment horizontal="right" vertical="center" wrapText="1"/>
    </xf>
    <xf numFmtId="43" fontId="41" fillId="0" borderId="8" xfId="50" applyFont="1" applyBorder="1" applyAlignment="1">
      <alignment horizontal="right" vertical="center" wrapText="1"/>
    </xf>
    <xf numFmtId="43" fontId="41" fillId="0" borderId="12" xfId="50" applyFont="1" applyBorder="1" applyAlignment="1">
      <alignment horizontal="right" vertical="center" wrapText="1"/>
    </xf>
    <xf numFmtId="43" fontId="41" fillId="4" borderId="11" xfId="50" applyFont="1" applyFill="1" applyBorder="1" applyAlignment="1">
      <alignment horizontal="right" vertical="center" wrapText="1"/>
    </xf>
    <xf numFmtId="43" fontId="41" fillId="4" borderId="8" xfId="50" applyFont="1" applyFill="1" applyBorder="1" applyAlignment="1">
      <alignment horizontal="right" vertical="center" wrapText="1"/>
    </xf>
    <xf numFmtId="43" fontId="41" fillId="0" borderId="7" xfId="50" applyFont="1" applyBorder="1" applyAlignment="1">
      <alignment horizontal="right" vertical="center" wrapText="1"/>
    </xf>
    <xf numFmtId="43" fontId="41" fillId="4" borderId="7" xfId="50" applyFont="1" applyFill="1" applyBorder="1" applyAlignment="1">
      <alignment horizontal="right" vertical="center" wrapText="1"/>
    </xf>
    <xf numFmtId="0" fontId="56" fillId="0" borderId="0" xfId="40" applyFont="1" applyAlignment="1">
      <alignment vertical="center"/>
    </xf>
    <xf numFmtId="0" fontId="56" fillId="0" borderId="0" xfId="40" applyFont="1" applyAlignment="1">
      <alignment vertical="center" wrapText="1"/>
    </xf>
    <xf numFmtId="0" fontId="56" fillId="0" borderId="0" xfId="40" applyFont="1" applyAlignment="1">
      <alignment horizontal="left" vertical="top" wrapText="1"/>
    </xf>
    <xf numFmtId="0" fontId="56" fillId="0" borderId="0" xfId="40" applyFont="1"/>
    <xf numFmtId="0" fontId="56" fillId="0" borderId="0" xfId="40" applyFont="1" applyAlignment="1">
      <alignment wrapText="1"/>
    </xf>
    <xf numFmtId="0" fontId="56" fillId="0" borderId="0" xfId="41" applyFont="1"/>
    <xf numFmtId="0" fontId="33" fillId="0" borderId="0" xfId="40" applyFont="1" applyAlignment="1">
      <alignment vertical="center"/>
    </xf>
    <xf numFmtId="0" fontId="56" fillId="0" borderId="0" xfId="40" applyFont="1" applyAlignment="1">
      <alignment horizontal="center"/>
    </xf>
    <xf numFmtId="0" fontId="56" fillId="0" borderId="0" xfId="41" applyFont="1" applyAlignment="1">
      <alignment vertical="center" wrapText="1"/>
    </xf>
    <xf numFmtId="49" fontId="56" fillId="0" borderId="0" xfId="43" applyNumberFormat="1" applyFont="1" applyAlignment="1">
      <alignment horizontal="left" vertical="top" wrapText="1"/>
    </xf>
    <xf numFmtId="0" fontId="56" fillId="0" borderId="2" xfId="40" applyFont="1" applyBorder="1"/>
    <xf numFmtId="1" fontId="56" fillId="0" borderId="2" xfId="40" applyNumberFormat="1" applyFont="1" applyBorder="1" applyProtection="1">
      <protection locked="0"/>
    </xf>
    <xf numFmtId="1" fontId="56" fillId="0" borderId="0" xfId="40" applyNumberFormat="1" applyFont="1" applyProtection="1">
      <protection locked="0"/>
    </xf>
    <xf numFmtId="49" fontId="56" fillId="0" borderId="0" xfId="43" applyNumberFormat="1" applyFont="1" applyAlignment="1">
      <alignment horizontal="center" vertical="top" wrapText="1"/>
    </xf>
    <xf numFmtId="49" fontId="56" fillId="0" borderId="11" xfId="43" applyNumberFormat="1" applyFont="1" applyBorder="1" applyAlignment="1">
      <alignment horizontal="left" vertical="top" wrapText="1"/>
    </xf>
    <xf numFmtId="49" fontId="57" fillId="0" borderId="11" xfId="43" applyNumberFormat="1" applyFont="1" applyBorder="1"/>
    <xf numFmtId="49" fontId="56" fillId="0" borderId="11" xfId="43" applyNumberFormat="1" applyFont="1" applyBorder="1"/>
    <xf numFmtId="164" fontId="56" fillId="0" borderId="11" xfId="43" applyNumberFormat="1" applyFont="1" applyBorder="1"/>
    <xf numFmtId="164" fontId="56" fillId="0" borderId="0" xfId="43" applyNumberFormat="1" applyFont="1"/>
    <xf numFmtId="49" fontId="56" fillId="0" borderId="0" xfId="43" applyNumberFormat="1" applyFont="1" applyAlignment="1">
      <alignment horizontal="left"/>
    </xf>
    <xf numFmtId="49" fontId="56" fillId="0" borderId="0" xfId="43" applyNumberFormat="1" applyFont="1" applyAlignment="1">
      <alignment horizontal="center"/>
    </xf>
    <xf numFmtId="164" fontId="56" fillId="0" borderId="0" xfId="43" applyNumberFormat="1" applyFont="1" applyAlignment="1">
      <alignment horizontal="center"/>
    </xf>
    <xf numFmtId="164" fontId="56" fillId="0" borderId="2" xfId="43" applyNumberFormat="1" applyFont="1" applyBorder="1" applyAlignment="1">
      <alignment horizontal="center"/>
    </xf>
    <xf numFmtId="164" fontId="56" fillId="0" borderId="2" xfId="43" applyNumberFormat="1" applyFont="1" applyBorder="1" applyAlignment="1">
      <alignment horizontal="right"/>
    </xf>
    <xf numFmtId="1" fontId="56" fillId="0" borderId="2" xfId="43" applyNumberFormat="1" applyFont="1" applyBorder="1" applyAlignment="1">
      <alignment horizontal="right"/>
    </xf>
    <xf numFmtId="49" fontId="57" fillId="0" borderId="11" xfId="43" applyNumberFormat="1" applyFont="1" applyBorder="1" applyAlignment="1">
      <alignment horizontal="center"/>
    </xf>
    <xf numFmtId="49" fontId="56" fillId="0" borderId="11" xfId="43" applyNumberFormat="1" applyFont="1" applyBorder="1" applyAlignment="1">
      <alignment horizontal="center"/>
    </xf>
    <xf numFmtId="164" fontId="56" fillId="0" borderId="11" xfId="43" applyNumberFormat="1" applyFont="1" applyBorder="1" applyAlignment="1">
      <alignment horizontal="center"/>
    </xf>
    <xf numFmtId="164" fontId="56" fillId="0" borderId="8" xfId="43" applyNumberFormat="1" applyFont="1" applyBorder="1" applyAlignment="1">
      <alignment horizontal="center"/>
    </xf>
    <xf numFmtId="0" fontId="36" fillId="0" borderId="2" xfId="40" applyFont="1" applyBorder="1" applyAlignment="1">
      <alignment horizontal="center" vertical="center" wrapText="1"/>
    </xf>
    <xf numFmtId="0" fontId="36" fillId="0" borderId="2" xfId="40" applyFont="1" applyBorder="1" applyAlignment="1">
      <alignment horizontal="center" vertical="center"/>
    </xf>
    <xf numFmtId="0" fontId="33" fillId="0" borderId="29" xfId="40" applyFont="1" applyBorder="1" applyAlignment="1">
      <alignment horizontal="left" vertical="center" wrapText="1"/>
    </xf>
    <xf numFmtId="0" fontId="33" fillId="0" borderId="28" xfId="40" applyFont="1" applyBorder="1" applyAlignment="1">
      <alignment horizontal="center" vertical="center" wrapText="1"/>
    </xf>
    <xf numFmtId="0" fontId="33" fillId="0" borderId="27" xfId="40" applyFont="1" applyBorder="1" applyAlignment="1">
      <alignment horizontal="center" vertical="center" wrapText="1"/>
    </xf>
    <xf numFmtId="0" fontId="33" fillId="0" borderId="26" xfId="40" applyFont="1" applyBorder="1" applyAlignment="1">
      <alignment horizontal="left" vertical="center" wrapText="1"/>
    </xf>
    <xf numFmtId="0" fontId="33" fillId="0" borderId="9" xfId="40" applyFont="1" applyBorder="1" applyAlignment="1">
      <alignment horizontal="center" vertical="center" wrapText="1"/>
    </xf>
    <xf numFmtId="165" fontId="33" fillId="0" borderId="22" xfId="40" applyNumberFormat="1" applyFont="1" applyBorder="1" applyAlignment="1">
      <alignment horizontal="center" vertical="center" wrapText="1"/>
    </xf>
    <xf numFmtId="0" fontId="41" fillId="0" borderId="9" xfId="40" applyFont="1" applyBorder="1" applyAlignment="1">
      <alignment horizontal="center" vertical="center" wrapText="1"/>
    </xf>
    <xf numFmtId="43" fontId="41" fillId="0" borderId="9" xfId="50" applyFont="1" applyBorder="1" applyAlignment="1">
      <alignment horizontal="center" vertical="center" wrapText="1"/>
    </xf>
    <xf numFmtId="43" fontId="41" fillId="0" borderId="22" xfId="50" applyFont="1" applyBorder="1" applyAlignment="1">
      <alignment horizontal="center" vertical="center" wrapText="1"/>
    </xf>
    <xf numFmtId="0" fontId="33" fillId="2" borderId="26" xfId="40" applyFont="1" applyFill="1" applyBorder="1" applyAlignment="1">
      <alignment horizontal="left" vertical="center" wrapText="1"/>
    </xf>
    <xf numFmtId="43" fontId="41" fillId="0" borderId="32" xfId="50" applyFont="1" applyBorder="1" applyAlignment="1">
      <alignment horizontal="center" vertical="center" wrapText="1"/>
    </xf>
    <xf numFmtId="0" fontId="33" fillId="2" borderId="25" xfId="40" applyFont="1" applyFill="1" applyBorder="1" applyAlignment="1">
      <alignment horizontal="left" vertical="center" wrapText="1"/>
    </xf>
    <xf numFmtId="0" fontId="41" fillId="0" borderId="24" xfId="40" applyFont="1" applyBorder="1" applyAlignment="1">
      <alignment horizontal="center" vertical="center" wrapText="1"/>
    </xf>
    <xf numFmtId="0" fontId="41" fillId="0" borderId="23" xfId="40" applyFont="1" applyBorder="1" applyAlignment="1">
      <alignment horizontal="center" vertical="center" wrapText="1"/>
    </xf>
    <xf numFmtId="2" fontId="56" fillId="0" borderId="0" xfId="40" applyNumberFormat="1" applyFont="1" applyAlignment="1">
      <alignment vertical="center"/>
    </xf>
    <xf numFmtId="0" fontId="42" fillId="0" borderId="8" xfId="47" applyFont="1" applyBorder="1" applyAlignment="1">
      <alignment horizontal="center"/>
    </xf>
    <xf numFmtId="0" fontId="42" fillId="0" borderId="0" xfId="47" applyFont="1"/>
    <xf numFmtId="0" fontId="56" fillId="0" borderId="7" xfId="47" applyFont="1" applyBorder="1" applyAlignment="1">
      <alignment horizontal="center" vertical="center" wrapText="1"/>
    </xf>
    <xf numFmtId="0" fontId="56" fillId="0" borderId="0" xfId="47" applyFont="1" applyAlignment="1">
      <alignment vertical="center"/>
    </xf>
    <xf numFmtId="0" fontId="56" fillId="0" borderId="0" xfId="47" applyFont="1" applyAlignment="1">
      <alignment horizontal="center" vertical="center"/>
    </xf>
    <xf numFmtId="0" fontId="42" fillId="0" borderId="0" xfId="47" applyFont="1" applyAlignment="1">
      <alignment horizontal="left"/>
    </xf>
    <xf numFmtId="0" fontId="60" fillId="0" borderId="0" xfId="47" applyFont="1" applyAlignment="1">
      <alignment horizontal="left"/>
    </xf>
    <xf numFmtId="0" fontId="60" fillId="0" borderId="8" xfId="47" applyFont="1" applyBorder="1" applyAlignment="1">
      <alignment horizontal="center"/>
    </xf>
    <xf numFmtId="0" fontId="60" fillId="0" borderId="0" xfId="47" applyFont="1"/>
    <xf numFmtId="0" fontId="61" fillId="0" borderId="0" xfId="0" applyFont="1"/>
    <xf numFmtId="0" fontId="43" fillId="2" borderId="2" xfId="44" applyFont="1" applyFill="1" applyBorder="1" applyAlignment="1">
      <alignment wrapText="1"/>
    </xf>
    <xf numFmtId="0" fontId="41" fillId="2" borderId="2" xfId="44" applyFont="1" applyFill="1" applyBorder="1" applyAlignment="1">
      <alignment wrapText="1"/>
    </xf>
    <xf numFmtId="0" fontId="43" fillId="0" borderId="0" xfId="0" applyFont="1" applyAlignment="1">
      <alignment horizontal="center"/>
    </xf>
    <xf numFmtId="0" fontId="41" fillId="0" borderId="0" xfId="36" applyFont="1" applyAlignment="1">
      <alignment vertical="center"/>
    </xf>
    <xf numFmtId="0" fontId="28" fillId="0" borderId="0" xfId="0" applyFont="1" applyAlignment="1">
      <alignment horizontal="center" wrapText="1"/>
    </xf>
    <xf numFmtId="0" fontId="28" fillId="0" borderId="0" xfId="0" applyFont="1" applyAlignment="1">
      <alignment horizontal="center"/>
    </xf>
    <xf numFmtId="0" fontId="29" fillId="0" borderId="0" xfId="0" applyFont="1" applyAlignment="1">
      <alignment horizontal="left" wrapText="1"/>
    </xf>
    <xf numFmtId="0" fontId="41" fillId="0" borderId="0" xfId="45" applyFont="1"/>
    <xf numFmtId="0" fontId="41" fillId="0" borderId="2" xfId="45" applyFont="1" applyBorder="1" applyAlignment="1">
      <alignment horizontal="center" vertical="top"/>
    </xf>
    <xf numFmtId="49" fontId="41" fillId="0" borderId="2" xfId="45" applyNumberFormat="1" applyFont="1" applyBorder="1" applyAlignment="1">
      <alignment horizontal="right" vertical="top" wrapText="1"/>
    </xf>
    <xf numFmtId="49" fontId="41" fillId="0" borderId="2" xfId="45" applyNumberFormat="1" applyFont="1" applyBorder="1" applyAlignment="1">
      <alignment horizontal="center" vertical="top" wrapText="1"/>
    </xf>
    <xf numFmtId="0" fontId="43" fillId="0" borderId="2" xfId="45" applyFont="1" applyBorder="1"/>
    <xf numFmtId="4" fontId="41" fillId="0" borderId="0" xfId="45" applyNumberFormat="1" applyFont="1" applyAlignment="1">
      <alignment horizontal="left" vertical="top"/>
    </xf>
    <xf numFmtId="0" fontId="43" fillId="0" borderId="2" xfId="45" applyFont="1" applyBorder="1" applyAlignment="1">
      <alignment horizontal="center" vertical="top"/>
    </xf>
    <xf numFmtId="0" fontId="43" fillId="0" borderId="0" xfId="0" applyFont="1" applyAlignment="1">
      <alignment horizontal="center"/>
    </xf>
    <xf numFmtId="0" fontId="41" fillId="0" borderId="0" xfId="0" applyFont="1" applyAlignment="1">
      <alignment horizontal="center"/>
    </xf>
    <xf numFmtId="0" fontId="41" fillId="0" borderId="0" xfId="0" applyFont="1" applyAlignment="1">
      <alignment horizontal="center" vertical="top"/>
    </xf>
    <xf numFmtId="0" fontId="49" fillId="0" borderId="4" xfId="45" applyFont="1" applyBorder="1" applyAlignment="1">
      <alignment horizontal="left"/>
    </xf>
    <xf numFmtId="0" fontId="43" fillId="0" borderId="2" xfId="45" applyFont="1" applyBorder="1" applyAlignment="1">
      <alignment horizontal="center" vertical="top" wrapText="1"/>
    </xf>
    <xf numFmtId="4" fontId="43" fillId="0" borderId="2" xfId="45" applyNumberFormat="1" applyFont="1" applyBorder="1" applyAlignment="1">
      <alignment horizontal="center" vertical="top" wrapText="1"/>
    </xf>
    <xf numFmtId="0" fontId="41" fillId="0" borderId="0" xfId="36" applyFont="1" applyAlignment="1">
      <alignment horizontal="center" vertical="center"/>
    </xf>
    <xf numFmtId="4" fontId="41" fillId="0" borderId="0" xfId="11" applyNumberFormat="1" applyFont="1" applyAlignment="1">
      <alignment horizontal="left" vertical="top"/>
    </xf>
    <xf numFmtId="0" fontId="43" fillId="2" borderId="2" xfId="44" applyFont="1" applyFill="1" applyBorder="1" applyAlignment="1">
      <alignment horizontal="center" vertical="center" wrapText="1"/>
    </xf>
    <xf numFmtId="0" fontId="43" fillId="2" borderId="2" xfId="7" applyFont="1" applyFill="1" applyBorder="1" applyAlignment="1">
      <alignment horizontal="center" vertical="center" wrapText="1"/>
    </xf>
    <xf numFmtId="0" fontId="41" fillId="2" borderId="0" xfId="7" applyFont="1" applyFill="1" applyAlignment="1">
      <alignment horizontal="left"/>
    </xf>
    <xf numFmtId="0" fontId="43" fillId="2" borderId="0" xfId="7" applyFont="1" applyFill="1" applyAlignment="1">
      <alignment horizontal="center" vertical="center"/>
    </xf>
    <xf numFmtId="0" fontId="46" fillId="2" borderId="0" xfId="44" applyFont="1" applyFill="1" applyAlignment="1">
      <alignment horizontal="center" vertical="center"/>
    </xf>
    <xf numFmtId="0" fontId="62" fillId="0" borderId="0" xfId="0" applyFont="1" applyAlignment="1">
      <alignment horizontal="center"/>
    </xf>
    <xf numFmtId="0" fontId="41" fillId="2" borderId="0" xfId="7" applyFont="1" applyFill="1" applyAlignment="1">
      <alignment horizontal="center"/>
    </xf>
    <xf numFmtId="0" fontId="49" fillId="2" borderId="4" xfId="7" applyFont="1" applyFill="1" applyBorder="1" applyAlignment="1">
      <alignment horizontal="left" vertical="center"/>
    </xf>
    <xf numFmtId="0" fontId="42" fillId="2" borderId="2" xfId="44" applyFont="1" applyFill="1" applyBorder="1" applyAlignment="1">
      <alignment horizontal="center" vertical="center" wrapText="1"/>
    </xf>
    <xf numFmtId="0" fontId="43" fillId="2" borderId="2" xfId="7" applyFont="1" applyFill="1" applyBorder="1" applyAlignment="1">
      <alignment horizontal="right" vertical="center" wrapText="1"/>
    </xf>
    <xf numFmtId="0" fontId="43" fillId="2" borderId="2" xfId="7" applyFont="1" applyFill="1" applyBorder="1" applyAlignment="1">
      <alignment horizontal="right" vertical="center"/>
    </xf>
    <xf numFmtId="0" fontId="46" fillId="2" borderId="2" xfId="44" applyFont="1" applyFill="1" applyBorder="1" applyAlignment="1">
      <alignment horizontal="center" vertical="center" wrapText="1"/>
    </xf>
    <xf numFmtId="0" fontId="41" fillId="2" borderId="0" xfId="36" applyFont="1" applyFill="1" applyAlignment="1">
      <alignment wrapText="1"/>
    </xf>
    <xf numFmtId="49" fontId="36" fillId="0" borderId="12" xfId="38" applyNumberFormat="1" applyFont="1" applyBorder="1" applyAlignment="1">
      <alignment horizontal="center" vertical="center"/>
    </xf>
    <xf numFmtId="49" fontId="36" fillId="0" borderId="11" xfId="38" applyNumberFormat="1" applyFont="1" applyBorder="1" applyAlignment="1">
      <alignment horizontal="center" vertical="center"/>
    </xf>
    <xf numFmtId="49" fontId="36" fillId="0" borderId="10" xfId="38" applyNumberFormat="1" applyFont="1" applyBorder="1" applyAlignment="1">
      <alignment horizontal="center" vertical="center"/>
    </xf>
    <xf numFmtId="0" fontId="35" fillId="0" borderId="0" xfId="38" applyFont="1" applyAlignment="1">
      <alignment horizontal="center" vertical="top"/>
    </xf>
    <xf numFmtId="0" fontId="56" fillId="0" borderId="7" xfId="38" applyFont="1" applyBorder="1" applyAlignment="1">
      <alignment horizontal="left" vertical="top" wrapText="1"/>
    </xf>
    <xf numFmtId="0" fontId="56" fillId="0" borderId="0" xfId="46" applyFont="1" applyAlignment="1">
      <alignment horizontal="left" wrapText="1"/>
    </xf>
    <xf numFmtId="164" fontId="57" fillId="0" borderId="19" xfId="38" applyNumberFormat="1" applyFont="1" applyBorder="1" applyAlignment="1">
      <alignment horizontal="center" vertical="center" wrapText="1"/>
    </xf>
    <xf numFmtId="0" fontId="56" fillId="0" borderId="16" xfId="46" applyFont="1" applyBorder="1" applyAlignment="1">
      <alignment horizontal="center" wrapText="1"/>
    </xf>
    <xf numFmtId="0" fontId="33" fillId="0" borderId="8" xfId="46" applyFont="1" applyBorder="1" applyAlignment="1">
      <alignment horizontal="center" wrapText="1"/>
    </xf>
    <xf numFmtId="0" fontId="33" fillId="0" borderId="0" xfId="38" applyFont="1" applyAlignment="1">
      <alignment horizontal="center" vertical="center" wrapText="1"/>
    </xf>
    <xf numFmtId="0" fontId="36" fillId="0" borderId="0" xfId="46" applyFont="1" applyAlignment="1">
      <alignment horizontal="right"/>
    </xf>
    <xf numFmtId="49" fontId="57" fillId="0" borderId="21" xfId="38" applyNumberFormat="1" applyFont="1" applyBorder="1" applyAlignment="1">
      <alignment horizontal="left" vertical="center" wrapText="1"/>
    </xf>
    <xf numFmtId="0" fontId="56" fillId="0" borderId="7" xfId="46" applyFont="1" applyBorder="1" applyAlignment="1">
      <alignment horizontal="left" vertical="center" wrapText="1"/>
    </xf>
    <xf numFmtId="0" fontId="56" fillId="0" borderId="17" xfId="46" applyFont="1" applyBorder="1" applyAlignment="1">
      <alignment horizontal="left" vertical="center" wrapText="1"/>
    </xf>
    <xf numFmtId="0" fontId="56" fillId="0" borderId="8" xfId="46" applyFont="1" applyBorder="1" applyAlignment="1">
      <alignment horizontal="left" vertical="center" wrapText="1"/>
    </xf>
    <xf numFmtId="0" fontId="57" fillId="0" borderId="19" xfId="38" applyFont="1" applyBorder="1" applyAlignment="1">
      <alignment horizontal="center" vertical="center"/>
    </xf>
    <xf numFmtId="0" fontId="56" fillId="0" borderId="16" xfId="46" applyFont="1" applyBorder="1" applyAlignment="1">
      <alignment horizontal="center"/>
    </xf>
    <xf numFmtId="0" fontId="57" fillId="0" borderId="20" xfId="46" applyFont="1" applyBorder="1" applyAlignment="1">
      <alignment horizontal="center" vertical="center" wrapText="1"/>
    </xf>
    <xf numFmtId="0" fontId="57" fillId="0" borderId="18" xfId="46" applyFont="1" applyBorder="1" applyAlignment="1">
      <alignment horizontal="center" vertical="center" wrapText="1"/>
    </xf>
    <xf numFmtId="0" fontId="57" fillId="0" borderId="12" xfId="46" applyFont="1" applyBorder="1" applyAlignment="1">
      <alignment horizontal="center" wrapText="1"/>
    </xf>
    <xf numFmtId="0" fontId="57" fillId="0" borderId="10" xfId="46" applyFont="1" applyBorder="1" applyAlignment="1">
      <alignment horizontal="center" wrapText="1"/>
    </xf>
    <xf numFmtId="164" fontId="57" fillId="0" borderId="20" xfId="38" applyNumberFormat="1" applyFont="1" applyBorder="1" applyAlignment="1">
      <alignment horizontal="center" vertical="center" wrapText="1"/>
    </xf>
    <xf numFmtId="0" fontId="56" fillId="0" borderId="18" xfId="46" applyFont="1" applyBorder="1" applyAlignment="1">
      <alignment wrapText="1"/>
    </xf>
    <xf numFmtId="0" fontId="33" fillId="0" borderId="0" xfId="38" applyFont="1"/>
    <xf numFmtId="0" fontId="33" fillId="0" borderId="0" xfId="46" applyFont="1"/>
    <xf numFmtId="0" fontId="33" fillId="0" borderId="0" xfId="38" applyFont="1" applyAlignment="1">
      <alignment horizontal="center"/>
    </xf>
    <xf numFmtId="0" fontId="43" fillId="0" borderId="0" xfId="38" applyFont="1" applyAlignment="1">
      <alignment horizontal="center" vertical="center" wrapText="1"/>
    </xf>
    <xf numFmtId="0" fontId="43" fillId="2" borderId="0" xfId="38" applyFont="1" applyFill="1" applyAlignment="1">
      <alignment horizontal="center" vertical="center" wrapText="1"/>
    </xf>
    <xf numFmtId="0" fontId="43" fillId="2" borderId="0" xfId="38" applyFont="1" applyFill="1" applyAlignment="1">
      <alignment horizontal="center" vertical="center"/>
    </xf>
    <xf numFmtId="0" fontId="33" fillId="0" borderId="0" xfId="41" applyFont="1" applyAlignment="1">
      <alignment horizontal="center" vertical="top"/>
    </xf>
    <xf numFmtId="0" fontId="43" fillId="0" borderId="0" xfId="46" applyFont="1" applyAlignment="1">
      <alignment horizontal="center"/>
    </xf>
    <xf numFmtId="0" fontId="42" fillId="0" borderId="8" xfId="47" applyFont="1" applyBorder="1" applyAlignment="1">
      <alignment horizontal="center"/>
    </xf>
    <xf numFmtId="0" fontId="56" fillId="0" borderId="7" xfId="47" applyFont="1" applyBorder="1" applyAlignment="1">
      <alignment horizontal="center" vertical="center"/>
    </xf>
    <xf numFmtId="0" fontId="56" fillId="0" borderId="0" xfId="40" applyFont="1" applyAlignment="1">
      <alignment horizontal="left" vertical="center" wrapText="1"/>
    </xf>
    <xf numFmtId="0" fontId="59" fillId="0" borderId="0" xfId="40" applyFont="1" applyAlignment="1">
      <alignment horizontal="left" vertical="center" wrapText="1"/>
    </xf>
    <xf numFmtId="0" fontId="56" fillId="0" borderId="0" xfId="40" applyFont="1" applyAlignment="1">
      <alignment horizontal="left" wrapText="1"/>
    </xf>
    <xf numFmtId="0" fontId="42" fillId="0" borderId="0" xfId="47" applyFont="1" applyAlignment="1">
      <alignment horizontal="left" wrapText="1"/>
    </xf>
    <xf numFmtId="0" fontId="56" fillId="0" borderId="0" xfId="47" applyFont="1" applyAlignment="1">
      <alignment horizontal="center" vertical="center"/>
    </xf>
    <xf numFmtId="49" fontId="56" fillId="0" borderId="0" xfId="43" applyNumberFormat="1" applyFont="1" applyAlignment="1">
      <alignment horizontal="left" vertical="top" wrapText="1"/>
    </xf>
    <xf numFmtId="0" fontId="56" fillId="0" borderId="6" xfId="40" applyFont="1" applyBorder="1" applyAlignment="1">
      <alignment horizontal="center"/>
    </xf>
    <xf numFmtId="0" fontId="56" fillId="0" borderId="0" xfId="40" applyFont="1" applyAlignment="1">
      <alignment horizontal="center"/>
    </xf>
    <xf numFmtId="0" fontId="36" fillId="0" borderId="2" xfId="40" applyFont="1" applyBorder="1" applyAlignment="1">
      <alignment horizontal="center" vertical="center" wrapText="1"/>
    </xf>
    <xf numFmtId="0" fontId="36" fillId="0" borderId="1" xfId="40" applyFont="1" applyBorder="1" applyAlignment="1">
      <alignment horizontal="center" vertical="center" wrapText="1"/>
    </xf>
    <xf numFmtId="0" fontId="36" fillId="0" borderId="3" xfId="40" applyFont="1" applyBorder="1" applyAlignment="1">
      <alignment horizontal="center" vertical="center" wrapText="1"/>
    </xf>
    <xf numFmtId="0" fontId="36" fillId="0" borderId="5" xfId="40" applyFont="1" applyBorder="1" applyAlignment="1">
      <alignment horizontal="center" vertical="center" wrapText="1"/>
    </xf>
    <xf numFmtId="0" fontId="36" fillId="0" borderId="31" xfId="40" applyFont="1" applyBorder="1" applyAlignment="1">
      <alignment horizontal="center" vertical="center" wrapText="1"/>
    </xf>
    <xf numFmtId="0" fontId="36" fillId="0" borderId="30" xfId="40" applyFont="1" applyBorder="1" applyAlignment="1">
      <alignment horizontal="center" vertical="center" wrapText="1"/>
    </xf>
    <xf numFmtId="164" fontId="56" fillId="0" borderId="6" xfId="43" applyNumberFormat="1" applyFont="1" applyBorder="1" applyAlignment="1">
      <alignment horizontal="right"/>
    </xf>
    <xf numFmtId="0" fontId="56" fillId="0" borderId="7" xfId="41" applyFont="1" applyBorder="1" applyAlignment="1">
      <alignment horizontal="center" vertical="center" wrapText="1"/>
    </xf>
    <xf numFmtId="0" fontId="56" fillId="0" borderId="8" xfId="40" applyFont="1" applyBorder="1" applyAlignment="1">
      <alignment horizontal="center"/>
    </xf>
    <xf numFmtId="0" fontId="56" fillId="0" borderId="0" xfId="41" applyFont="1" applyAlignment="1">
      <alignment horizontal="center" vertical="center" wrapText="1"/>
    </xf>
    <xf numFmtId="0" fontId="56" fillId="0" borderId="0" xfId="40" applyFont="1" applyAlignment="1">
      <alignment horizontal="left" vertical="top" wrapText="1"/>
    </xf>
    <xf numFmtId="0" fontId="47" fillId="0" borderId="0" xfId="47" applyFont="1" applyAlignment="1">
      <alignment horizontal="center"/>
    </xf>
    <xf numFmtId="0" fontId="56" fillId="0" borderId="0" xfId="41" applyFont="1" applyAlignment="1">
      <alignment horizontal="center"/>
    </xf>
    <xf numFmtId="0" fontId="46" fillId="0" borderId="0" xfId="40" applyFont="1" applyAlignment="1">
      <alignment horizontal="center" vertical="center"/>
    </xf>
    <xf numFmtId="0" fontId="57" fillId="0" borderId="0" xfId="40" applyFont="1" applyAlignment="1">
      <alignment horizontal="center"/>
    </xf>
  </cellXfs>
  <cellStyles count="51">
    <cellStyle name="Įprastas" xfId="0" builtinId="0"/>
    <cellStyle name="Įprastas 10" xfId="11" xr:uid="{E4B86DFB-8186-47D2-A104-C957227E0B74}"/>
    <cellStyle name="Įprastas 10 2" xfId="25" xr:uid="{4900FA51-8D12-4013-A71C-31532FAE350B}"/>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1" xr:uid="{6BAA420E-208B-465F-99AA-B10DD566366C}"/>
    <cellStyle name="Įprastas 16" xfId="24" xr:uid="{2E49E38C-98A7-485F-9874-9FCA8655AE13}"/>
    <cellStyle name="Įprastas 17" xfId="28" xr:uid="{7F48D1D8-2F4A-4F8C-A6DF-B98A21A45367}"/>
    <cellStyle name="Įprastas 18" xfId="29" xr:uid="{3BD02B1E-72C1-4641-A567-A63A56104AB1}"/>
    <cellStyle name="Įprastas 19" xfId="31" xr:uid="{6D4DFEDC-E090-46A2-85EA-0C28F5F46770}"/>
    <cellStyle name="Įprastas 2" xfId="1" xr:uid="{7C43243F-13DB-4A60-BB2F-39867D4951C5}"/>
    <cellStyle name="Įprastas 2 2" xfId="13" xr:uid="{925ADA2C-552B-4161-8451-23175C099D95}"/>
    <cellStyle name="Įprastas 2 3" xfId="26" xr:uid="{1221383E-8BE4-459B-87D4-359328A1CEE5}"/>
    <cellStyle name="Įprastas 2 4" xfId="39" xr:uid="{83D856CE-25C8-4B3F-B126-D0A9AB54EE51}"/>
    <cellStyle name="Įprastas 2 5" xfId="47" xr:uid="{3771C8AF-1516-4240-A015-5BCFBEE2737F}"/>
    <cellStyle name="Įprastas 20" xfId="34" xr:uid="{95614E24-FB34-4E64-B40D-9811EB053EA8}"/>
    <cellStyle name="Įprastas 21" xfId="37" xr:uid="{EA35674D-4DA9-441E-B85D-D1DD53876B82}"/>
    <cellStyle name="Įprastas 22" xfId="44" xr:uid="{74EF2B21-B26C-419F-97EE-06C753E3F609}"/>
    <cellStyle name="Įprastas 23" xfId="45" xr:uid="{6F02C3C7-0F82-4F33-8D1B-849EF4FC0280}"/>
    <cellStyle name="Įprastas 24" xfId="46" xr:uid="{912FC221-C547-4213-B048-C7F29FEFD0C0}"/>
    <cellStyle name="Įprastas 3" xfId="2" xr:uid="{FE915754-73B4-4804-8847-16BA5D426643}"/>
    <cellStyle name="Įprastas 3 2" xfId="4" xr:uid="{26277ECC-5E2F-4A67-8315-4BE4025994AF}"/>
    <cellStyle name="Įprastas 4" xfId="5" xr:uid="{765E3EA2-6768-46FA-B096-AE0FA7A2A020}"/>
    <cellStyle name="Įprastas 4 2" xfId="40" xr:uid="{8D4712EB-61C7-4613-92EE-AD20A62B34B8}"/>
    <cellStyle name="Įprastas 5" xfId="6" xr:uid="{9C3011FC-4C76-433E-8156-44D7D7C4AA7F}"/>
    <cellStyle name="Įprastas 5 2" xfId="23" xr:uid="{C5330470-6BAE-40CA-AF75-15CEAEF07B97}"/>
    <cellStyle name="Įprastas 5 3" xfId="27" xr:uid="{3EBBFE84-E200-4FD2-8DEE-F59FC98D65F6}"/>
    <cellStyle name="Įprastas 5 4" xfId="30" xr:uid="{3146C6E7-3F9B-44A8-8710-479D8C7128A4}"/>
    <cellStyle name="Įprastas 5 5" xfId="32" xr:uid="{0BE0ED39-B66B-45DA-AF9C-48827B7B4A23}"/>
    <cellStyle name="Įprastas 5 6" xfId="33" xr:uid="{37113338-FB41-4426-A3E4-87CA48E9621D}"/>
    <cellStyle name="Įprastas 5 7" xfId="35" xr:uid="{C5325820-9F29-43B6-83E3-B79D140BA541}"/>
    <cellStyle name="Įprastas 5 8" xfId="42" xr:uid="{E85050FF-6C72-482B-9A9F-938C9F5203C1}"/>
    <cellStyle name="Įprastas 5 9" xfId="49" xr:uid="{F2DFC1C7-28B2-4387-A5CE-54690C78D9EC}"/>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Kablelis" xfId="50" builtinId="3"/>
    <cellStyle name="Kablelis 2" xfId="48" xr:uid="{FFE7352D-EFD5-4A47-A7C2-834316DB5E30}"/>
    <cellStyle name="Normal 2" xfId="3" xr:uid="{0F041103-A804-4B16-80D9-454E88A16937}"/>
    <cellStyle name="Normal 2 2" xfId="12" xr:uid="{61CB606B-23CA-4146-9563-07E8AEAB22FD}"/>
    <cellStyle name="Normal 2 2 2" xfId="22" xr:uid="{E72836BA-E8B7-4A56-AAA2-36F7837B20B3}"/>
    <cellStyle name="Normal 2 3" xfId="15" xr:uid="{AF2E8583-D6A6-45A1-BC9F-E091123E7C5D}"/>
    <cellStyle name="Normal_1999 BIUDŽ projektas" xfId="7" xr:uid="{06FBD9D4-9A38-47C4-816C-344C9E579D67}"/>
    <cellStyle name="Normal_biudz uz 2001 atskaitomybe3" xfId="38" xr:uid="{0DE8E121-4BCA-4C80-86B2-D249FAA9A1D2}"/>
    <cellStyle name="Normal_Sheet1 2" xfId="43" xr:uid="{32CBD144-AD2F-4C8C-978C-25AC07596E8B}"/>
    <cellStyle name="Normal_TRECFORMantras2001333" xfId="41" xr:uid="{2715CA12-0DCE-417D-A0D8-3831252414D8}"/>
    <cellStyle name="Normal_VLK PSDFvykd" xfId="36" xr:uid="{29327618-9E07-43F8-B486-520AD608C38D}"/>
    <cellStyle name="Paprastas_Lapas1" xfId="20"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opLeftCell="A21" zoomScaleNormal="100" zoomScaleSheetLayoutView="115" workbookViewId="0">
      <selection sqref="A1:I36"/>
    </sheetView>
  </sheetViews>
  <sheetFormatPr defaultColWidth="8.88671875" defaultRowHeight="15.6"/>
  <cols>
    <col min="1" max="16384" width="8.88671875" style="277"/>
  </cols>
  <sheetData>
    <row r="1" spans="1:9">
      <c r="A1" s="282" t="s">
        <v>0</v>
      </c>
      <c r="B1" s="283"/>
      <c r="C1" s="283"/>
      <c r="D1" s="283"/>
      <c r="E1" s="283"/>
      <c r="F1" s="283"/>
      <c r="G1" s="283"/>
      <c r="H1" s="283"/>
      <c r="I1" s="283"/>
    </row>
    <row r="2" spans="1:9">
      <c r="A2" s="283"/>
      <c r="B2" s="283"/>
      <c r="C2" s="283"/>
      <c r="D2" s="283"/>
      <c r="E2" s="283"/>
      <c r="F2" s="283"/>
      <c r="G2" s="283"/>
      <c r="H2" s="283"/>
      <c r="I2" s="283"/>
    </row>
    <row r="3" spans="1:9">
      <c r="A3" s="283"/>
      <c r="B3" s="283"/>
      <c r="C3" s="283"/>
      <c r="D3" s="283"/>
      <c r="E3" s="283"/>
      <c r="F3" s="283"/>
      <c r="G3" s="283"/>
      <c r="H3" s="283"/>
      <c r="I3" s="283"/>
    </row>
    <row r="4" spans="1:9">
      <c r="A4" s="283"/>
      <c r="B4" s="283"/>
      <c r="C4" s="283"/>
      <c r="D4" s="283"/>
      <c r="E4" s="283"/>
      <c r="F4" s="283"/>
      <c r="G4" s="283"/>
      <c r="H4" s="283"/>
      <c r="I4" s="283"/>
    </row>
    <row r="5" spans="1:9">
      <c r="A5" s="283"/>
      <c r="B5" s="283"/>
      <c r="C5" s="283"/>
      <c r="D5" s="283"/>
      <c r="E5" s="283"/>
      <c r="F5" s="283"/>
      <c r="G5" s="283"/>
      <c r="H5" s="283"/>
      <c r="I5" s="283"/>
    </row>
    <row r="6" spans="1:9">
      <c r="A6" s="283"/>
      <c r="B6" s="283"/>
      <c r="C6" s="283"/>
      <c r="D6" s="283"/>
      <c r="E6" s="283"/>
      <c r="F6" s="283"/>
      <c r="G6" s="283"/>
      <c r="H6" s="283"/>
      <c r="I6" s="283"/>
    </row>
    <row r="7" spans="1:9">
      <c r="A7" s="283"/>
      <c r="B7" s="283"/>
      <c r="C7" s="283"/>
      <c r="D7" s="283"/>
      <c r="E7" s="283"/>
      <c r="F7" s="283"/>
      <c r="G7" s="283"/>
      <c r="H7" s="283"/>
      <c r="I7" s="283"/>
    </row>
    <row r="8" spans="1:9">
      <c r="A8" s="283"/>
      <c r="B8" s="283"/>
      <c r="C8" s="283"/>
      <c r="D8" s="283"/>
      <c r="E8" s="283"/>
      <c r="F8" s="283"/>
      <c r="G8" s="283"/>
      <c r="H8" s="283"/>
      <c r="I8" s="283"/>
    </row>
    <row r="9" spans="1:9">
      <c r="A9" s="283"/>
      <c r="B9" s="283"/>
      <c r="C9" s="283"/>
      <c r="D9" s="283"/>
      <c r="E9" s="283"/>
      <c r="F9" s="283"/>
      <c r="G9" s="283"/>
      <c r="H9" s="283"/>
      <c r="I9" s="283"/>
    </row>
    <row r="10" spans="1:9">
      <c r="A10" s="283"/>
      <c r="B10" s="283"/>
      <c r="C10" s="283"/>
      <c r="D10" s="283"/>
      <c r="E10" s="283"/>
      <c r="F10" s="283"/>
      <c r="G10" s="283"/>
      <c r="H10" s="283"/>
      <c r="I10" s="283"/>
    </row>
    <row r="11" spans="1:9">
      <c r="A11" s="283"/>
      <c r="B11" s="283"/>
      <c r="C11" s="283"/>
      <c r="D11" s="283"/>
      <c r="E11" s="283"/>
      <c r="F11" s="283"/>
      <c r="G11" s="283"/>
      <c r="H11" s="283"/>
      <c r="I11" s="283"/>
    </row>
    <row r="12" spans="1:9">
      <c r="A12" s="283"/>
      <c r="B12" s="283"/>
      <c r="C12" s="283"/>
      <c r="D12" s="283"/>
      <c r="E12" s="283"/>
      <c r="F12" s="283"/>
      <c r="G12" s="283"/>
      <c r="H12" s="283"/>
      <c r="I12" s="283"/>
    </row>
    <row r="13" spans="1:9">
      <c r="A13" s="283"/>
      <c r="B13" s="283"/>
      <c r="C13" s="283"/>
      <c r="D13" s="283"/>
      <c r="E13" s="283"/>
      <c r="F13" s="283"/>
      <c r="G13" s="283"/>
      <c r="H13" s="283"/>
      <c r="I13" s="283"/>
    </row>
    <row r="14" spans="1:9">
      <c r="A14" s="283"/>
      <c r="B14" s="283"/>
      <c r="C14" s="283"/>
      <c r="D14" s="283"/>
      <c r="E14" s="283"/>
      <c r="F14" s="283"/>
      <c r="G14" s="283"/>
      <c r="H14" s="283"/>
      <c r="I14" s="283"/>
    </row>
    <row r="15" spans="1:9">
      <c r="A15" s="283"/>
      <c r="B15" s="283"/>
      <c r="C15" s="283"/>
      <c r="D15" s="283"/>
      <c r="E15" s="283"/>
      <c r="F15" s="283"/>
      <c r="G15" s="283"/>
      <c r="H15" s="283"/>
      <c r="I15" s="283"/>
    </row>
    <row r="16" spans="1:9">
      <c r="A16" s="283"/>
      <c r="B16" s="283"/>
      <c r="C16" s="283"/>
      <c r="D16" s="283"/>
      <c r="E16" s="283"/>
      <c r="F16" s="283"/>
      <c r="G16" s="283"/>
      <c r="H16" s="283"/>
      <c r="I16" s="283"/>
    </row>
    <row r="17" spans="1:9">
      <c r="A17" s="283"/>
      <c r="B17" s="283"/>
      <c r="C17" s="283"/>
      <c r="D17" s="283"/>
      <c r="E17" s="283"/>
      <c r="F17" s="283"/>
      <c r="G17" s="283"/>
      <c r="H17" s="283"/>
      <c r="I17" s="283"/>
    </row>
    <row r="18" spans="1:9">
      <c r="A18" s="283"/>
      <c r="B18" s="283"/>
      <c r="C18" s="283"/>
      <c r="D18" s="283"/>
      <c r="E18" s="283"/>
      <c r="F18" s="283"/>
      <c r="G18" s="283"/>
      <c r="H18" s="283"/>
      <c r="I18" s="283"/>
    </row>
    <row r="19" spans="1:9">
      <c r="A19" s="283"/>
      <c r="B19" s="283"/>
      <c r="C19" s="283"/>
      <c r="D19" s="283"/>
      <c r="E19" s="283"/>
      <c r="F19" s="283"/>
      <c r="G19" s="283"/>
      <c r="H19" s="283"/>
      <c r="I19" s="283"/>
    </row>
    <row r="20" spans="1:9">
      <c r="A20" s="283"/>
      <c r="B20" s="283"/>
      <c r="C20" s="283"/>
      <c r="D20" s="283"/>
      <c r="E20" s="283"/>
      <c r="F20" s="283"/>
      <c r="G20" s="283"/>
      <c r="H20" s="283"/>
      <c r="I20" s="283"/>
    </row>
    <row r="21" spans="1:9">
      <c r="A21" s="283"/>
      <c r="B21" s="283"/>
      <c r="C21" s="283"/>
      <c r="D21" s="283"/>
      <c r="E21" s="283"/>
      <c r="F21" s="283"/>
      <c r="G21" s="283"/>
      <c r="H21" s="283"/>
      <c r="I21" s="283"/>
    </row>
    <row r="22" spans="1:9">
      <c r="A22" s="283"/>
      <c r="B22" s="283"/>
      <c r="C22" s="283"/>
      <c r="D22" s="283"/>
      <c r="E22" s="283"/>
      <c r="F22" s="283"/>
      <c r="G22" s="283"/>
      <c r="H22" s="283"/>
      <c r="I22" s="283"/>
    </row>
    <row r="23" spans="1:9">
      <c r="A23" s="283"/>
      <c r="B23" s="283"/>
      <c r="C23" s="283"/>
      <c r="D23" s="283"/>
      <c r="E23" s="283"/>
      <c r="F23" s="283"/>
      <c r="G23" s="283"/>
      <c r="H23" s="283"/>
      <c r="I23" s="283"/>
    </row>
    <row r="24" spans="1:9">
      <c r="A24" s="283"/>
      <c r="B24" s="283"/>
      <c r="C24" s="283"/>
      <c r="D24" s="283"/>
      <c r="E24" s="283"/>
      <c r="F24" s="283"/>
      <c r="G24" s="283"/>
      <c r="H24" s="283"/>
      <c r="I24" s="283"/>
    </row>
    <row r="25" spans="1:9">
      <c r="A25" s="283"/>
      <c r="B25" s="283"/>
      <c r="C25" s="283"/>
      <c r="D25" s="283"/>
      <c r="E25" s="283"/>
      <c r="F25" s="283"/>
      <c r="G25" s="283"/>
      <c r="H25" s="283"/>
      <c r="I25" s="283"/>
    </row>
    <row r="26" spans="1:9">
      <c r="A26" s="283"/>
      <c r="B26" s="283"/>
      <c r="C26" s="283"/>
      <c r="D26" s="283"/>
      <c r="E26" s="283"/>
      <c r="F26" s="283"/>
      <c r="G26" s="283"/>
      <c r="H26" s="283"/>
      <c r="I26" s="283"/>
    </row>
    <row r="27" spans="1:9">
      <c r="A27" s="283"/>
      <c r="B27" s="283"/>
      <c r="C27" s="283"/>
      <c r="D27" s="283"/>
      <c r="E27" s="283"/>
      <c r="F27" s="283"/>
      <c r="G27" s="283"/>
      <c r="H27" s="283"/>
      <c r="I27" s="283"/>
    </row>
    <row r="28" spans="1:9">
      <c r="A28" s="283"/>
      <c r="B28" s="283"/>
      <c r="C28" s="283"/>
      <c r="D28" s="283"/>
      <c r="E28" s="283"/>
      <c r="F28" s="283"/>
      <c r="G28" s="283"/>
      <c r="H28" s="283"/>
      <c r="I28" s="283"/>
    </row>
    <row r="29" spans="1:9">
      <c r="A29" s="283"/>
      <c r="B29" s="283"/>
      <c r="C29" s="283"/>
      <c r="D29" s="283"/>
      <c r="E29" s="283"/>
      <c r="F29" s="283"/>
      <c r="G29" s="283"/>
      <c r="H29" s="283"/>
      <c r="I29" s="283"/>
    </row>
    <row r="30" spans="1:9">
      <c r="A30" s="283"/>
      <c r="B30" s="283"/>
      <c r="C30" s="283"/>
      <c r="D30" s="283"/>
      <c r="E30" s="283"/>
      <c r="F30" s="283"/>
      <c r="G30" s="283"/>
      <c r="H30" s="283"/>
      <c r="I30" s="283"/>
    </row>
    <row r="31" spans="1:9">
      <c r="A31" s="283"/>
      <c r="B31" s="283"/>
      <c r="C31" s="283"/>
      <c r="D31" s="283"/>
      <c r="E31" s="283"/>
      <c r="F31" s="283"/>
      <c r="G31" s="283"/>
      <c r="H31" s="283"/>
      <c r="I31" s="283"/>
    </row>
    <row r="32" spans="1:9">
      <c r="A32" s="283"/>
      <c r="B32" s="283"/>
      <c r="C32" s="283"/>
      <c r="D32" s="283"/>
      <c r="E32" s="283"/>
      <c r="F32" s="283"/>
      <c r="G32" s="283"/>
      <c r="H32" s="283"/>
      <c r="I32" s="283"/>
    </row>
    <row r="33" spans="1:9">
      <c r="A33" s="283"/>
      <c r="B33" s="283"/>
      <c r="C33" s="283"/>
      <c r="D33" s="283"/>
      <c r="E33" s="283"/>
      <c r="F33" s="283"/>
      <c r="G33" s="283"/>
      <c r="H33" s="283"/>
      <c r="I33" s="283"/>
    </row>
    <row r="34" spans="1:9">
      <c r="A34" s="283"/>
      <c r="B34" s="283"/>
      <c r="C34" s="283"/>
      <c r="D34" s="283"/>
      <c r="E34" s="283"/>
      <c r="F34" s="283"/>
      <c r="G34" s="283"/>
      <c r="H34" s="283"/>
      <c r="I34" s="283"/>
    </row>
    <row r="35" spans="1:9">
      <c r="A35" s="283"/>
      <c r="B35" s="283"/>
      <c r="C35" s="283"/>
      <c r="D35" s="283"/>
      <c r="E35" s="283"/>
      <c r="F35" s="283"/>
      <c r="G35" s="283"/>
      <c r="H35" s="283"/>
      <c r="I35" s="283"/>
    </row>
    <row r="36" spans="1:9">
      <c r="A36" s="283"/>
      <c r="B36" s="283"/>
      <c r="C36" s="283"/>
      <c r="D36" s="283"/>
      <c r="E36" s="283"/>
      <c r="F36" s="283"/>
      <c r="G36" s="283"/>
      <c r="H36" s="283"/>
      <c r="I36" s="283"/>
    </row>
  </sheetData>
  <mergeCells count="1">
    <mergeCell ref="A1:I36"/>
  </mergeCells>
  <pageMargins left="0.7" right="0.7" top="0.75" bottom="0.75" header="0.3" footer="0.3"/>
  <pageSetup paperSize="9" scale="98"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tabSelected="1" view="pageBreakPreview" zoomScaleNormal="100" zoomScaleSheetLayoutView="100" workbookViewId="0">
      <selection activeCell="J14" sqref="J14"/>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283" t="s">
        <v>1</v>
      </c>
      <c r="B6" s="283"/>
      <c r="C6" s="283"/>
      <c r="D6" s="283"/>
      <c r="E6" s="283"/>
      <c r="F6" s="283"/>
      <c r="G6" s="283"/>
      <c r="H6" s="283"/>
      <c r="I6" s="283"/>
    </row>
    <row r="10" spans="1:10" ht="31.95" customHeight="1">
      <c r="A10" s="284" t="s">
        <v>2</v>
      </c>
      <c r="B10" s="284"/>
      <c r="C10" s="284"/>
      <c r="D10" s="284"/>
      <c r="E10" s="284"/>
      <c r="F10" s="284"/>
      <c r="G10" s="284"/>
      <c r="H10" s="284"/>
      <c r="I10" s="284"/>
      <c r="J10" s="1">
        <v>3</v>
      </c>
    </row>
    <row r="11" spans="1:10" ht="30.6" customHeight="1">
      <c r="A11" s="284" t="s">
        <v>3</v>
      </c>
      <c r="B11" s="284"/>
      <c r="C11" s="284"/>
      <c r="D11" s="284"/>
      <c r="E11" s="284"/>
      <c r="F11" s="284"/>
      <c r="G11" s="284"/>
      <c r="H11" s="284"/>
      <c r="I11" s="284"/>
      <c r="J11" s="1">
        <v>4</v>
      </c>
    </row>
    <row r="12" spans="1:10">
      <c r="A12" s="284" t="s">
        <v>4</v>
      </c>
      <c r="B12" s="284"/>
      <c r="C12" s="284"/>
      <c r="D12" s="284"/>
      <c r="E12" s="284"/>
      <c r="F12" s="284"/>
      <c r="G12" s="284"/>
      <c r="H12" s="284"/>
      <c r="I12" s="284"/>
      <c r="J12" s="1">
        <v>5</v>
      </c>
    </row>
    <row r="13" spans="1:10" ht="31.2" customHeight="1">
      <c r="A13" s="284" t="s">
        <v>5</v>
      </c>
      <c r="B13" s="284"/>
      <c r="C13" s="284"/>
      <c r="D13" s="284"/>
      <c r="E13" s="284"/>
      <c r="F13" s="284"/>
      <c r="G13" s="284"/>
      <c r="H13" s="284"/>
      <c r="I13" s="284"/>
      <c r="J13" s="1">
        <v>13</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A1FE-F573-48F6-967E-E6CB10D61A1C}">
  <sheetPr>
    <pageSetUpPr fitToPage="1"/>
  </sheetPr>
  <dimension ref="A1:T103"/>
  <sheetViews>
    <sheetView showGridLines="0" topLeftCell="A32" zoomScale="55" zoomScaleNormal="55" workbookViewId="0">
      <selection activeCell="A12" sqref="A12:I12"/>
    </sheetView>
  </sheetViews>
  <sheetFormatPr defaultColWidth="9.33203125" defaultRowHeight="15.6"/>
  <cols>
    <col min="1" max="1" width="13.5546875" style="16" customWidth="1"/>
    <col min="2" max="2" width="94.6640625" style="17" customWidth="1"/>
    <col min="3" max="9" width="26" style="18" customWidth="1"/>
    <col min="10" max="10" width="9.33203125" style="17" customWidth="1"/>
    <col min="11" max="11" width="11.5546875" style="17" customWidth="1"/>
    <col min="12" max="16384" width="9.33203125" style="17"/>
  </cols>
  <sheetData>
    <row r="1" spans="1:11">
      <c r="H1" s="290" t="s">
        <v>6</v>
      </c>
      <c r="I1" s="290"/>
      <c r="J1" s="299"/>
      <c r="K1" s="299"/>
    </row>
    <row r="2" spans="1:11">
      <c r="D2" s="19"/>
      <c r="H2" s="290" t="s">
        <v>7</v>
      </c>
      <c r="I2" s="290"/>
      <c r="J2" s="299"/>
      <c r="K2" s="299"/>
    </row>
    <row r="3" spans="1:11">
      <c r="C3" s="20"/>
      <c r="D3" s="21"/>
      <c r="E3" s="20"/>
      <c r="F3" s="20"/>
      <c r="G3" s="20"/>
      <c r="H3" s="290" t="s">
        <v>8</v>
      </c>
      <c r="I3" s="290"/>
      <c r="J3" s="299"/>
      <c r="K3" s="299"/>
    </row>
    <row r="4" spans="1:11">
      <c r="D4" s="21"/>
      <c r="H4" s="290" t="s">
        <v>9</v>
      </c>
      <c r="I4" s="290"/>
      <c r="J4" s="299"/>
      <c r="K4" s="299"/>
    </row>
    <row r="5" spans="1:11">
      <c r="D5" s="21"/>
      <c r="H5" s="290" t="s">
        <v>10</v>
      </c>
      <c r="I5" s="290"/>
      <c r="J5" s="299"/>
      <c r="K5" s="299"/>
    </row>
    <row r="6" spans="1:11">
      <c r="H6" s="290"/>
      <c r="I6" s="290"/>
      <c r="J6" s="299"/>
      <c r="K6" s="299"/>
    </row>
    <row r="7" spans="1:11">
      <c r="H7" s="290"/>
      <c r="I7" s="290"/>
      <c r="J7" s="299"/>
      <c r="K7" s="299"/>
    </row>
    <row r="8" spans="1:11">
      <c r="H8" s="290"/>
      <c r="I8" s="290"/>
      <c r="J8" s="299"/>
      <c r="K8" s="299"/>
    </row>
    <row r="9" spans="1:11" ht="10.5" customHeight="1">
      <c r="G9" s="17"/>
      <c r="H9" s="290"/>
      <c r="I9" s="290"/>
    </row>
    <row r="10" spans="1:11">
      <c r="A10" s="292" t="s">
        <v>11</v>
      </c>
      <c r="B10" s="292"/>
      <c r="C10" s="292"/>
      <c r="D10" s="292"/>
      <c r="E10" s="292"/>
      <c r="F10" s="292"/>
      <c r="G10" s="292"/>
      <c r="H10" s="292"/>
      <c r="I10" s="292"/>
    </row>
    <row r="11" spans="1:11" ht="9" customHeight="1">
      <c r="A11" s="292"/>
      <c r="B11" s="292"/>
      <c r="C11" s="292"/>
      <c r="D11" s="292"/>
      <c r="E11" s="292"/>
      <c r="F11" s="292"/>
      <c r="G11" s="292"/>
      <c r="H11" s="292"/>
      <c r="I11" s="292"/>
    </row>
    <row r="12" spans="1:11">
      <c r="A12" s="292" t="s">
        <v>407</v>
      </c>
      <c r="B12" s="292"/>
      <c r="C12" s="292"/>
      <c r="D12" s="292"/>
      <c r="E12" s="292"/>
      <c r="F12" s="292"/>
      <c r="G12" s="292"/>
      <c r="H12" s="292"/>
      <c r="I12" s="292"/>
    </row>
    <row r="13" spans="1:11" ht="8.25" customHeight="1">
      <c r="A13" s="292"/>
      <c r="B13" s="292"/>
      <c r="C13" s="292"/>
      <c r="D13" s="292"/>
      <c r="E13" s="292"/>
      <c r="F13" s="292"/>
      <c r="G13" s="292"/>
      <c r="H13" s="292"/>
      <c r="I13" s="292"/>
    </row>
    <row r="14" spans="1:11">
      <c r="A14" s="298" t="s">
        <v>409</v>
      </c>
      <c r="B14" s="298"/>
      <c r="C14" s="298"/>
      <c r="D14" s="298"/>
      <c r="E14" s="298"/>
      <c r="F14" s="298"/>
      <c r="G14" s="298"/>
      <c r="H14" s="298"/>
      <c r="I14" s="298"/>
      <c r="J14" s="281"/>
    </row>
    <row r="15" spans="1:11" ht="11.25" customHeight="1">
      <c r="A15" s="280"/>
      <c r="B15" s="280"/>
      <c r="C15" s="280"/>
      <c r="D15" s="280"/>
      <c r="E15" s="280"/>
      <c r="F15" s="280"/>
      <c r="G15" s="280"/>
      <c r="H15" s="280"/>
      <c r="I15" s="280"/>
    </row>
    <row r="16" spans="1:11">
      <c r="A16" s="293" t="s">
        <v>406</v>
      </c>
      <c r="B16" s="293"/>
      <c r="C16" s="293"/>
      <c r="D16" s="293"/>
      <c r="E16" s="293"/>
      <c r="F16" s="293"/>
      <c r="G16" s="293"/>
      <c r="H16" s="293"/>
      <c r="I16" s="293"/>
    </row>
    <row r="17" spans="1:20">
      <c r="A17" s="294"/>
      <c r="B17" s="294"/>
      <c r="C17" s="294"/>
      <c r="D17" s="294"/>
      <c r="E17" s="294"/>
      <c r="F17" s="294"/>
      <c r="G17" s="294"/>
      <c r="H17" s="294"/>
      <c r="I17" s="294"/>
    </row>
    <row r="18" spans="1:20">
      <c r="A18" s="293" t="s">
        <v>79</v>
      </c>
      <c r="B18" s="293"/>
      <c r="C18" s="293"/>
      <c r="D18" s="293"/>
      <c r="E18" s="293"/>
      <c r="F18" s="293"/>
      <c r="G18" s="293"/>
      <c r="H18" s="293"/>
      <c r="I18" s="293"/>
    </row>
    <row r="19" spans="1:20" ht="15.6" customHeight="1"/>
    <row r="20" spans="1:20">
      <c r="A20" s="295" t="s">
        <v>13</v>
      </c>
      <c r="B20" s="295"/>
      <c r="C20" s="295"/>
      <c r="I20" s="22" t="s">
        <v>14</v>
      </c>
    </row>
    <row r="21" spans="1:20">
      <c r="A21" s="296" t="s">
        <v>15</v>
      </c>
      <c r="B21" s="296"/>
      <c r="C21" s="297" t="s">
        <v>16</v>
      </c>
      <c r="D21" s="297"/>
      <c r="E21" s="297" t="s">
        <v>17</v>
      </c>
      <c r="F21" s="297"/>
      <c r="G21" s="297"/>
      <c r="H21" s="297" t="s">
        <v>18</v>
      </c>
      <c r="I21" s="297"/>
    </row>
    <row r="22" spans="1:20">
      <c r="A22" s="23" t="s">
        <v>19</v>
      </c>
      <c r="B22" s="23" t="s">
        <v>20</v>
      </c>
      <c r="C22" s="24" t="s">
        <v>21</v>
      </c>
      <c r="D22" s="24" t="s">
        <v>22</v>
      </c>
      <c r="E22" s="24" t="s">
        <v>23</v>
      </c>
      <c r="F22" s="25" t="s">
        <v>24</v>
      </c>
      <c r="G22" s="25" t="s">
        <v>25</v>
      </c>
      <c r="H22" s="24" t="s">
        <v>21</v>
      </c>
      <c r="I22" s="24" t="s">
        <v>22</v>
      </c>
    </row>
    <row r="23" spans="1:20" s="27" customFormat="1">
      <c r="A23" s="26">
        <v>1</v>
      </c>
      <c r="B23" s="26">
        <v>2</v>
      </c>
      <c r="C23" s="26">
        <v>3</v>
      </c>
      <c r="D23" s="26">
        <v>4</v>
      </c>
      <c r="E23" s="26">
        <v>5</v>
      </c>
      <c r="F23" s="26">
        <v>6</v>
      </c>
      <c r="G23" s="26">
        <v>7</v>
      </c>
      <c r="H23" s="26">
        <v>8</v>
      </c>
      <c r="I23" s="26">
        <v>9</v>
      </c>
      <c r="T23" s="17"/>
    </row>
    <row r="24" spans="1:20" s="27" customFormat="1" ht="31.2">
      <c r="A24" s="291" t="s">
        <v>26</v>
      </c>
      <c r="B24" s="28" t="s">
        <v>27</v>
      </c>
      <c r="C24" s="24">
        <f>SUM(C25:C28)</f>
        <v>560340735.91999984</v>
      </c>
      <c r="D24" s="24">
        <f>SUM(D25:D28)</f>
        <v>0</v>
      </c>
      <c r="E24" s="24">
        <f>E29+E34</f>
        <v>1767232000</v>
      </c>
      <c r="F24" s="24">
        <f>SUM(F25:F28)</f>
        <v>1812427936.1400003</v>
      </c>
      <c r="G24" s="24">
        <f>SUM(G25:G28)</f>
        <v>1799052549.1900001</v>
      </c>
      <c r="H24" s="24">
        <f>C24-D24+F24-G24+I24</f>
        <v>573716122.87000036</v>
      </c>
      <c r="I24" s="24">
        <f>SUM(I25:I28)</f>
        <v>0</v>
      </c>
    </row>
    <row r="25" spans="1:20" s="27" customFormat="1">
      <c r="A25" s="291"/>
      <c r="B25" s="29" t="s">
        <v>28</v>
      </c>
      <c r="C25" s="30">
        <f>C30+C34+C36</f>
        <v>559630507.17999995</v>
      </c>
      <c r="D25" s="30">
        <f>D30+D34+D36</f>
        <v>0</v>
      </c>
      <c r="E25" s="30" t="s">
        <v>29</v>
      </c>
      <c r="F25" s="30">
        <f>F30+F34+F36</f>
        <v>1812265059.8600001</v>
      </c>
      <c r="G25" s="30">
        <f>G30+G34+G36</f>
        <v>1798861983.74</v>
      </c>
      <c r="H25" s="31">
        <f>C25+F25-G25+I25-D25</f>
        <v>573033583.29999995</v>
      </c>
      <c r="I25" s="30">
        <f>I30+I34+I36</f>
        <v>0</v>
      </c>
    </row>
    <row r="26" spans="1:20" s="27" customFormat="1">
      <c r="A26" s="291"/>
      <c r="B26" s="29" t="s">
        <v>30</v>
      </c>
      <c r="C26" s="30">
        <f>C31+C37</f>
        <v>88060.91</v>
      </c>
      <c r="D26" s="30">
        <f>D31+D37</f>
        <v>0</v>
      </c>
      <c r="E26" s="30" t="s">
        <v>29</v>
      </c>
      <c r="F26" s="30">
        <f>F31+F37</f>
        <v>21521.89</v>
      </c>
      <c r="G26" s="30">
        <f>G31+G37</f>
        <v>9377.1500000000015</v>
      </c>
      <c r="H26" s="31">
        <f>C26+F26-G26+I26-D26</f>
        <v>100205.65</v>
      </c>
      <c r="I26" s="30">
        <f>I31+I37</f>
        <v>0</v>
      </c>
    </row>
    <row r="27" spans="1:20" s="27" customFormat="1">
      <c r="A27" s="291"/>
      <c r="B27" s="29" t="s">
        <v>31</v>
      </c>
      <c r="C27" s="30">
        <f>C32+C38</f>
        <v>583408.93000000005</v>
      </c>
      <c r="D27" s="30">
        <f>D32+D38</f>
        <v>0</v>
      </c>
      <c r="E27" s="30" t="s">
        <v>29</v>
      </c>
      <c r="F27" s="30">
        <f>F32+F38</f>
        <v>140893.26</v>
      </c>
      <c r="G27" s="30">
        <f>G32+G38</f>
        <v>163306.81</v>
      </c>
      <c r="H27" s="31">
        <f>C27+F27-G27+I27-D27</f>
        <v>560995.38000000012</v>
      </c>
      <c r="I27" s="30">
        <f>I32+I38</f>
        <v>0</v>
      </c>
    </row>
    <row r="28" spans="1:20" s="27" customFormat="1">
      <c r="A28" s="291"/>
      <c r="B28" s="29" t="s">
        <v>32</v>
      </c>
      <c r="C28" s="30">
        <f>C33</f>
        <v>38758.9</v>
      </c>
      <c r="D28" s="30">
        <v>0</v>
      </c>
      <c r="E28" s="30" t="s">
        <v>29</v>
      </c>
      <c r="F28" s="30">
        <f>F33</f>
        <v>461.13</v>
      </c>
      <c r="G28" s="30">
        <f>G33</f>
        <v>17881.490000000002</v>
      </c>
      <c r="H28" s="31">
        <f>C28+F28-G28+I28-D28</f>
        <v>21338.539999999997</v>
      </c>
      <c r="I28" s="30">
        <f>I33</f>
        <v>0</v>
      </c>
    </row>
    <row r="29" spans="1:20" s="27" customFormat="1" ht="31.2">
      <c r="A29" s="286" t="s">
        <v>33</v>
      </c>
      <c r="B29" s="32" t="s">
        <v>34</v>
      </c>
      <c r="C29" s="31">
        <f>SUM(C30:C33)</f>
        <v>560340176.78999996</v>
      </c>
      <c r="D29" s="31">
        <f>SUM(D30:D33)</f>
        <v>0</v>
      </c>
      <c r="E29" s="31">
        <v>1369888000</v>
      </c>
      <c r="F29" s="31">
        <f>SUM(F30:F33)</f>
        <v>1415063577.7000003</v>
      </c>
      <c r="G29" s="31">
        <f>SUM(G30:G33)</f>
        <v>1401687978.6700001</v>
      </c>
      <c r="H29" s="31">
        <f>SUM(H30:H33)</f>
        <v>573715775.82000005</v>
      </c>
      <c r="I29" s="31">
        <f>SUM(I30:I33)</f>
        <v>0</v>
      </c>
    </row>
    <row r="30" spans="1:20" s="27" customFormat="1">
      <c r="A30" s="286"/>
      <c r="B30" s="29" t="s">
        <v>28</v>
      </c>
      <c r="C30" s="31">
        <v>559630087.13999999</v>
      </c>
      <c r="D30" s="31">
        <v>0</v>
      </c>
      <c r="E30" s="31" t="s">
        <v>29</v>
      </c>
      <c r="F30" s="31">
        <v>1414904194.47</v>
      </c>
      <c r="G30" s="31">
        <v>1401501033.1400001</v>
      </c>
      <c r="H30" s="31">
        <f>C30+F30-G30+I30-D30</f>
        <v>573033248.47000003</v>
      </c>
      <c r="I30" s="31"/>
    </row>
    <row r="31" spans="1:20" s="27" customFormat="1">
      <c r="A31" s="286"/>
      <c r="B31" s="29" t="s">
        <v>30</v>
      </c>
      <c r="C31" s="31">
        <v>87927.35</v>
      </c>
      <c r="D31" s="31">
        <v>0</v>
      </c>
      <c r="E31" s="31" t="s">
        <v>29</v>
      </c>
      <c r="F31" s="31">
        <v>21060.71</v>
      </c>
      <c r="G31" s="31">
        <v>8783.61</v>
      </c>
      <c r="H31" s="31">
        <f>C31+F31-G31+I31-D31</f>
        <v>100204.45</v>
      </c>
      <c r="I31" s="31">
        <v>0</v>
      </c>
    </row>
    <row r="32" spans="1:20" s="27" customFormat="1">
      <c r="A32" s="286"/>
      <c r="B32" s="29" t="s">
        <v>31</v>
      </c>
      <c r="C32" s="31">
        <v>583403.4</v>
      </c>
      <c r="D32" s="31">
        <v>0</v>
      </c>
      <c r="E32" s="31" t="s">
        <v>29</v>
      </c>
      <c r="F32" s="31">
        <v>137861.39000000001</v>
      </c>
      <c r="G32" s="31">
        <v>160280.43</v>
      </c>
      <c r="H32" s="31">
        <f>C32+F32-G32+I32-D32</f>
        <v>560984.3600000001</v>
      </c>
      <c r="I32" s="31">
        <v>0</v>
      </c>
    </row>
    <row r="33" spans="1:9" s="27" customFormat="1">
      <c r="A33" s="286"/>
      <c r="B33" s="29" t="s">
        <v>32</v>
      </c>
      <c r="C33" s="31">
        <v>38758.9</v>
      </c>
      <c r="D33" s="31">
        <v>0</v>
      </c>
      <c r="E33" s="31" t="s">
        <v>29</v>
      </c>
      <c r="F33" s="31">
        <v>461.13</v>
      </c>
      <c r="G33" s="31">
        <v>17881.490000000002</v>
      </c>
      <c r="H33" s="31">
        <f>C33+F33-G33+I33-D33</f>
        <v>21338.539999999997</v>
      </c>
      <c r="I33" s="31">
        <v>0</v>
      </c>
    </row>
    <row r="34" spans="1:9" s="27" customFormat="1" ht="31.2">
      <c r="A34" s="26" t="s">
        <v>35</v>
      </c>
      <c r="B34" s="32" t="s">
        <v>36</v>
      </c>
      <c r="C34" s="31">
        <v>0</v>
      </c>
      <c r="D34" s="31">
        <v>0</v>
      </c>
      <c r="E34" s="31">
        <v>397344000</v>
      </c>
      <c r="F34" s="31">
        <v>397344000</v>
      </c>
      <c r="G34" s="31">
        <v>397344000</v>
      </c>
      <c r="H34" s="31">
        <f>C34+F34-G34+I34-D34</f>
        <v>0</v>
      </c>
      <c r="I34" s="31">
        <v>0</v>
      </c>
    </row>
    <row r="35" spans="1:9" s="27" customFormat="1" ht="46.8">
      <c r="A35" s="288" t="s">
        <v>37</v>
      </c>
      <c r="B35" s="32" t="s">
        <v>38</v>
      </c>
      <c r="C35" s="31">
        <f>SUM(C36:C38)</f>
        <v>559.13</v>
      </c>
      <c r="D35" s="31">
        <f>SUM(D36:D38)</f>
        <v>0</v>
      </c>
      <c r="E35" s="31" t="s">
        <v>29</v>
      </c>
      <c r="F35" s="31">
        <f>SUM(F36:F38)</f>
        <v>20358.439999999999</v>
      </c>
      <c r="G35" s="31">
        <f>SUM(G36:G38)</f>
        <v>20570.52</v>
      </c>
      <c r="H35" s="31">
        <f>C35-D35+F35-G35+I35</f>
        <v>347.04999999999927</v>
      </c>
      <c r="I35" s="31">
        <f>SUM(I36:I38)</f>
        <v>0</v>
      </c>
    </row>
    <row r="36" spans="1:9" s="27" customFormat="1">
      <c r="A36" s="288"/>
      <c r="B36" s="29" t="s">
        <v>28</v>
      </c>
      <c r="C36" s="31">
        <v>420.04</v>
      </c>
      <c r="D36" s="31">
        <v>0</v>
      </c>
      <c r="E36" s="31" t="s">
        <v>29</v>
      </c>
      <c r="F36" s="31">
        <v>16865.39</v>
      </c>
      <c r="G36" s="31">
        <v>16950.599999999999</v>
      </c>
      <c r="H36" s="31">
        <f>C36+F36-G36+I36-D36</f>
        <v>334.83000000000175</v>
      </c>
      <c r="I36" s="31">
        <v>0</v>
      </c>
    </row>
    <row r="37" spans="1:9" s="27" customFormat="1">
      <c r="A37" s="288"/>
      <c r="B37" s="29" t="s">
        <v>30</v>
      </c>
      <c r="C37" s="31">
        <v>133.56</v>
      </c>
      <c r="D37" s="31">
        <v>0</v>
      </c>
      <c r="E37" s="31" t="s">
        <v>29</v>
      </c>
      <c r="F37" s="31">
        <v>461.18</v>
      </c>
      <c r="G37" s="31">
        <v>593.54</v>
      </c>
      <c r="H37" s="31">
        <f>C37+F37-G37+I37-D37</f>
        <v>1.2000000000000455</v>
      </c>
      <c r="I37" s="31">
        <v>0</v>
      </c>
    </row>
    <row r="38" spans="1:9" s="27" customFormat="1">
      <c r="A38" s="288"/>
      <c r="B38" s="29" t="s">
        <v>31</v>
      </c>
      <c r="C38" s="31">
        <v>5.53</v>
      </c>
      <c r="D38" s="31">
        <v>0</v>
      </c>
      <c r="E38" s="31" t="s">
        <v>29</v>
      </c>
      <c r="F38" s="31">
        <v>3031.87</v>
      </c>
      <c r="G38" s="31">
        <v>3026.38</v>
      </c>
      <c r="H38" s="31">
        <f>C38+F38-G38+I38-D38</f>
        <v>11.019999999999982</v>
      </c>
      <c r="I38" s="31">
        <v>0</v>
      </c>
    </row>
    <row r="39" spans="1:9" s="34" customFormat="1">
      <c r="A39" s="33" t="s">
        <v>39</v>
      </c>
      <c r="B39" s="28" t="s">
        <v>40</v>
      </c>
      <c r="C39" s="25">
        <f>SUM(C40:C41)</f>
        <v>8146.73</v>
      </c>
      <c r="D39" s="25">
        <f>SUM(D40:D41)</f>
        <v>0</v>
      </c>
      <c r="E39" s="25">
        <v>83068000</v>
      </c>
      <c r="F39" s="25">
        <f>SUM(F40:F41)</f>
        <v>81591853.269999996</v>
      </c>
      <c r="G39" s="25">
        <f>SUM(G40:G41)</f>
        <v>81600000</v>
      </c>
      <c r="H39" s="25">
        <f>C39-D39+F39-G39+I39</f>
        <v>0</v>
      </c>
      <c r="I39" s="25">
        <f>SUM(I40:I41)</f>
        <v>0</v>
      </c>
    </row>
    <row r="40" spans="1:9" s="27" customFormat="1">
      <c r="A40" s="26" t="s">
        <v>41</v>
      </c>
      <c r="B40" s="32" t="s">
        <v>42</v>
      </c>
      <c r="C40" s="31">
        <v>8146.73</v>
      </c>
      <c r="D40" s="31">
        <v>0</v>
      </c>
      <c r="E40" s="31" t="s">
        <v>29</v>
      </c>
      <c r="F40" s="31">
        <f>81600000-C40</f>
        <v>81591853.269999996</v>
      </c>
      <c r="G40" s="31">
        <v>81600000</v>
      </c>
      <c r="H40" s="31">
        <f>C40+F40-G40+I40-D40</f>
        <v>0</v>
      </c>
      <c r="I40" s="31">
        <v>0</v>
      </c>
    </row>
    <row r="41" spans="1:9" s="27" customFormat="1">
      <c r="A41" s="26" t="s">
        <v>43</v>
      </c>
      <c r="B41" s="32" t="s">
        <v>44</v>
      </c>
      <c r="C41" s="31">
        <v>0</v>
      </c>
      <c r="D41" s="31">
        <v>0</v>
      </c>
      <c r="E41" s="31" t="s">
        <v>29</v>
      </c>
      <c r="F41" s="31">
        <v>0</v>
      </c>
      <c r="G41" s="31">
        <v>0</v>
      </c>
      <c r="H41" s="31">
        <f>C41+F41-G41+I41-D41</f>
        <v>0</v>
      </c>
      <c r="I41" s="31">
        <v>0</v>
      </c>
    </row>
    <row r="42" spans="1:9" s="34" customFormat="1">
      <c r="A42" s="33" t="s">
        <v>45</v>
      </c>
      <c r="B42" s="28" t="s">
        <v>46</v>
      </c>
      <c r="C42" s="25">
        <f>SUM(C43:C48)+C53</f>
        <v>24236051.43</v>
      </c>
      <c r="D42" s="25">
        <f>SUM(D43:D48)+D53</f>
        <v>0</v>
      </c>
      <c r="E42" s="25">
        <v>15325000</v>
      </c>
      <c r="F42" s="25">
        <f>SUM(F43:F48)+F53</f>
        <v>15148795.200000001</v>
      </c>
      <c r="G42" s="25">
        <f>SUM(G43:G48)+G53</f>
        <v>14835742.309999999</v>
      </c>
      <c r="H42" s="25">
        <f>SUM(H43:H48)+H53</f>
        <v>24567992.750000004</v>
      </c>
      <c r="I42" s="25">
        <f>SUM(I43:I48)+I53</f>
        <v>18888.43</v>
      </c>
    </row>
    <row r="43" spans="1:9" s="27" customFormat="1" ht="46.8">
      <c r="A43" s="26" t="s">
        <v>47</v>
      </c>
      <c r="B43" s="32" t="s">
        <v>48</v>
      </c>
      <c r="C43" s="31">
        <v>0</v>
      </c>
      <c r="D43" s="31">
        <v>0</v>
      </c>
      <c r="E43" s="31">
        <v>340000</v>
      </c>
      <c r="F43" s="31">
        <v>264693.2</v>
      </c>
      <c r="G43" s="31">
        <v>264693.2</v>
      </c>
      <c r="H43" s="31">
        <f>C43+F43-G43+I43-D43</f>
        <v>0</v>
      </c>
      <c r="I43" s="31">
        <v>0</v>
      </c>
    </row>
    <row r="44" spans="1:9" s="34" customFormat="1" ht="31.2">
      <c r="A44" s="26" t="s">
        <v>49</v>
      </c>
      <c r="B44" s="32" t="s">
        <v>50</v>
      </c>
      <c r="C44" s="31">
        <v>0</v>
      </c>
      <c r="D44" s="31">
        <v>0</v>
      </c>
      <c r="E44" s="31" t="s">
        <v>29</v>
      </c>
      <c r="F44" s="31">
        <v>1634369.88</v>
      </c>
      <c r="G44" s="31">
        <v>1634369.88</v>
      </c>
      <c r="H44" s="31">
        <f>C44-D44+F44-G44+I44</f>
        <v>0</v>
      </c>
      <c r="I44" s="31">
        <v>0</v>
      </c>
    </row>
    <row r="45" spans="1:9" s="35" customFormat="1">
      <c r="A45" s="26" t="s">
        <v>51</v>
      </c>
      <c r="B45" s="32" t="s">
        <v>52</v>
      </c>
      <c r="C45" s="31">
        <v>0</v>
      </c>
      <c r="D45" s="31">
        <v>0</v>
      </c>
      <c r="E45" s="31" t="s">
        <v>29</v>
      </c>
      <c r="F45" s="31">
        <v>17055.48</v>
      </c>
      <c r="G45" s="31">
        <v>17055.48</v>
      </c>
      <c r="H45" s="31">
        <f>C45-D45+F45-G45+I45</f>
        <v>0</v>
      </c>
      <c r="I45" s="31">
        <v>0</v>
      </c>
    </row>
    <row r="46" spans="1:9" s="35" customFormat="1">
      <c r="A46" s="26" t="s">
        <v>53</v>
      </c>
      <c r="B46" s="32" t="s">
        <v>54</v>
      </c>
      <c r="C46" s="31">
        <v>0</v>
      </c>
      <c r="D46" s="31">
        <v>0</v>
      </c>
      <c r="E46" s="31" t="s">
        <v>29</v>
      </c>
      <c r="F46" s="31">
        <v>18</v>
      </c>
      <c r="G46" s="31">
        <v>18</v>
      </c>
      <c r="H46" s="31">
        <f>C46-D46+F46-G46+I46</f>
        <v>0</v>
      </c>
      <c r="I46" s="31">
        <v>0</v>
      </c>
    </row>
    <row r="47" spans="1:9" s="35" customFormat="1">
      <c r="A47" s="26" t="s">
        <v>55</v>
      </c>
      <c r="B47" s="32" t="s">
        <v>56</v>
      </c>
      <c r="C47" s="31">
        <v>0</v>
      </c>
      <c r="D47" s="31">
        <v>0</v>
      </c>
      <c r="E47" s="31" t="s">
        <v>29</v>
      </c>
      <c r="F47" s="31">
        <v>0</v>
      </c>
      <c r="G47" s="31">
        <v>0</v>
      </c>
      <c r="H47" s="31">
        <f>C47-D47+F47-G47+I47</f>
        <v>0</v>
      </c>
      <c r="I47" s="31">
        <v>0</v>
      </c>
    </row>
    <row r="48" spans="1:9" s="36" customFormat="1">
      <c r="A48" s="26" t="s">
        <v>57</v>
      </c>
      <c r="B48" s="32" t="s">
        <v>58</v>
      </c>
      <c r="C48" s="25">
        <f>SUM(C49:C50)</f>
        <v>1298956.6399999999</v>
      </c>
      <c r="D48" s="25">
        <f>SUM(D49:D50)</f>
        <v>0</v>
      </c>
      <c r="E48" s="25" t="s">
        <v>29</v>
      </c>
      <c r="F48" s="25">
        <f>SUM(F49:F50)</f>
        <v>9011775.4199999999</v>
      </c>
      <c r="G48" s="25">
        <f>SUM(G49:G50)</f>
        <v>9532135.6199999992</v>
      </c>
      <c r="H48" s="25">
        <f>SUM(H49:H50)</f>
        <v>778596.44000000134</v>
      </c>
      <c r="I48" s="25">
        <f>SUM(I49:I50)</f>
        <v>0</v>
      </c>
    </row>
    <row r="49" spans="1:9" s="35" customFormat="1">
      <c r="A49" s="37" t="s">
        <v>59</v>
      </c>
      <c r="B49" s="32" t="s">
        <v>32</v>
      </c>
      <c r="C49" s="31">
        <v>1298956.6399999999</v>
      </c>
      <c r="D49" s="31">
        <v>0</v>
      </c>
      <c r="E49" s="31" t="s">
        <v>29</v>
      </c>
      <c r="F49" s="31">
        <v>9011570.4199999999</v>
      </c>
      <c r="G49" s="31">
        <v>9531930.6199999992</v>
      </c>
      <c r="H49" s="31">
        <f>C49-D49+F49-G49+I49</f>
        <v>778596.44000000134</v>
      </c>
      <c r="I49" s="31">
        <v>0</v>
      </c>
    </row>
    <row r="50" spans="1:9" s="27" customFormat="1">
      <c r="A50" s="287" t="s">
        <v>60</v>
      </c>
      <c r="B50" s="32" t="s">
        <v>61</v>
      </c>
      <c r="C50" s="31">
        <f>SUM(C51:C52)</f>
        <v>0</v>
      </c>
      <c r="D50" s="31">
        <f>SUM(D51:D52)</f>
        <v>0</v>
      </c>
      <c r="E50" s="31" t="s">
        <v>29</v>
      </c>
      <c r="F50" s="31">
        <f>SUM(F51:F52)</f>
        <v>205</v>
      </c>
      <c r="G50" s="31">
        <f>SUM(G51:G52)</f>
        <v>205</v>
      </c>
      <c r="H50" s="31">
        <f>C50-D50+F50-G50+I50</f>
        <v>0</v>
      </c>
      <c r="I50" s="31">
        <v>0</v>
      </c>
    </row>
    <row r="51" spans="1:9" s="27" customFormat="1">
      <c r="A51" s="287"/>
      <c r="B51" s="32" t="s">
        <v>62</v>
      </c>
      <c r="C51" s="31">
        <v>0</v>
      </c>
      <c r="D51" s="31">
        <v>0</v>
      </c>
      <c r="E51" s="31" t="s">
        <v>29</v>
      </c>
      <c r="F51" s="31">
        <v>0</v>
      </c>
      <c r="G51" s="31">
        <v>0</v>
      </c>
      <c r="H51" s="31">
        <f>C51+F51-G51+I51-D51</f>
        <v>0</v>
      </c>
      <c r="I51" s="31">
        <v>0</v>
      </c>
    </row>
    <row r="52" spans="1:9" s="27" customFormat="1">
      <c r="A52" s="287"/>
      <c r="B52" s="32" t="s">
        <v>63</v>
      </c>
      <c r="C52" s="31">
        <v>0</v>
      </c>
      <c r="D52" s="31">
        <v>0</v>
      </c>
      <c r="E52" s="31" t="s">
        <v>29</v>
      </c>
      <c r="F52" s="31">
        <v>205</v>
      </c>
      <c r="G52" s="31">
        <v>205</v>
      </c>
      <c r="H52" s="31">
        <f>C52+F52-G52+I52-D52</f>
        <v>0</v>
      </c>
      <c r="I52" s="31">
        <v>0</v>
      </c>
    </row>
    <row r="53" spans="1:9" s="35" customFormat="1">
      <c r="A53" s="288" t="s">
        <v>64</v>
      </c>
      <c r="B53" s="38" t="s">
        <v>46</v>
      </c>
      <c r="C53" s="31">
        <f>SUM(C54:C57)</f>
        <v>22937094.789999999</v>
      </c>
      <c r="D53" s="31">
        <f>SUM(D54:D57)</f>
        <v>0</v>
      </c>
      <c r="E53" s="31" t="s">
        <v>29</v>
      </c>
      <c r="F53" s="31">
        <f>SUM(F54:F57)</f>
        <v>4220883.2200000007</v>
      </c>
      <c r="G53" s="31">
        <f>SUM(G54:G57)</f>
        <v>3387470.13</v>
      </c>
      <c r="H53" s="31">
        <f>SUM(H54:H57)</f>
        <v>23789396.310000002</v>
      </c>
      <c r="I53" s="31">
        <f>SUM(I54:I57)</f>
        <v>18888.43</v>
      </c>
    </row>
    <row r="54" spans="1:9" s="35" customFormat="1">
      <c r="A54" s="288"/>
      <c r="B54" s="38" t="s">
        <v>65</v>
      </c>
      <c r="C54" s="31">
        <v>56920.47</v>
      </c>
      <c r="D54" s="31">
        <v>0</v>
      </c>
      <c r="E54" s="31"/>
      <c r="F54" s="31">
        <f>107299.35-F55-1129.6+0.06</f>
        <v>105801.2</v>
      </c>
      <c r="G54" s="31">
        <f>104075.47-G55-1129.6+0.06+18888.43</f>
        <v>121465.75</v>
      </c>
      <c r="H54" s="31">
        <f>C54+F54-G54+I54-D54</f>
        <v>60144.349999999984</v>
      </c>
      <c r="I54" s="31">
        <v>18888.43</v>
      </c>
    </row>
    <row r="55" spans="1:9" s="35" customFormat="1">
      <c r="A55" s="288"/>
      <c r="B55" s="38" t="s">
        <v>66</v>
      </c>
      <c r="C55" s="31">
        <v>0</v>
      </c>
      <c r="D55" s="31">
        <v>0</v>
      </c>
      <c r="E55" s="31" t="s">
        <v>29</v>
      </c>
      <c r="F55" s="31">
        <v>368.61</v>
      </c>
      <c r="G55" s="31">
        <v>368.61</v>
      </c>
      <c r="H55" s="31">
        <f>C55+F55-G55+I55-D55</f>
        <v>0</v>
      </c>
      <c r="I55" s="31">
        <v>0</v>
      </c>
    </row>
    <row r="56" spans="1:9" s="35" customFormat="1" ht="31.2">
      <c r="A56" s="288"/>
      <c r="B56" s="38" t="s">
        <v>67</v>
      </c>
      <c r="C56" s="31">
        <v>8307547.1799999997</v>
      </c>
      <c r="D56" s="31">
        <v>0</v>
      </c>
      <c r="E56" s="31" t="s">
        <v>29</v>
      </c>
      <c r="F56" s="31">
        <v>2182337.12</v>
      </c>
      <c r="G56" s="31">
        <v>1767464.11</v>
      </c>
      <c r="H56" s="31">
        <f>C56+F56-G56+I56-D56</f>
        <v>8722420.1900000013</v>
      </c>
      <c r="I56" s="31">
        <v>0</v>
      </c>
    </row>
    <row r="57" spans="1:9" s="34" customFormat="1" ht="31.2">
      <c r="A57" s="288"/>
      <c r="B57" s="38" t="s">
        <v>68</v>
      </c>
      <c r="C57" s="31">
        <v>14572627.140000001</v>
      </c>
      <c r="D57" s="31">
        <v>0</v>
      </c>
      <c r="E57" s="31" t="s">
        <v>29</v>
      </c>
      <c r="F57" s="31">
        <v>1932376.29</v>
      </c>
      <c r="G57" s="31">
        <v>1498171.66</v>
      </c>
      <c r="H57" s="31">
        <f>C57+F57-G57+I57-D57</f>
        <v>15006831.77</v>
      </c>
      <c r="I57" s="31">
        <v>0</v>
      </c>
    </row>
    <row r="58" spans="1:9" s="34" customFormat="1">
      <c r="A58" s="289" t="s">
        <v>69</v>
      </c>
      <c r="B58" s="289"/>
      <c r="C58" s="25">
        <f t="shared" ref="C58:I58" si="0">C24+C39+C42</f>
        <v>584584934.0799998</v>
      </c>
      <c r="D58" s="25">
        <f t="shared" si="0"/>
        <v>0</v>
      </c>
      <c r="E58" s="25">
        <f t="shared" si="0"/>
        <v>1865625000</v>
      </c>
      <c r="F58" s="25">
        <f t="shared" si="0"/>
        <v>1909168584.6100004</v>
      </c>
      <c r="G58" s="25">
        <f t="shared" si="0"/>
        <v>1895488291.5</v>
      </c>
      <c r="H58" s="25">
        <f t="shared" si="0"/>
        <v>598284115.62000036</v>
      </c>
      <c r="I58" s="25">
        <f t="shared" si="0"/>
        <v>18888.43</v>
      </c>
    </row>
    <row r="59" spans="1:9">
      <c r="A59" s="17"/>
      <c r="C59" s="39"/>
      <c r="D59" s="39"/>
      <c r="E59" s="39"/>
      <c r="F59" s="39"/>
      <c r="G59" s="39"/>
      <c r="H59" s="39"/>
      <c r="I59" s="39"/>
    </row>
    <row r="60" spans="1:9" s="27" customFormat="1">
      <c r="A60" s="285" t="s">
        <v>70</v>
      </c>
      <c r="B60" s="285"/>
      <c r="C60" s="17"/>
      <c r="D60" s="285"/>
      <c r="E60" s="285"/>
      <c r="F60" s="18"/>
      <c r="H60" s="285" t="s">
        <v>71</v>
      </c>
      <c r="I60" s="285"/>
    </row>
    <row r="61" spans="1:9" s="34" customFormat="1">
      <c r="A61" s="16"/>
      <c r="B61" s="17"/>
      <c r="C61" s="18"/>
      <c r="D61" s="285" t="s">
        <v>72</v>
      </c>
      <c r="E61" s="285"/>
      <c r="F61" s="18"/>
      <c r="H61" s="18"/>
      <c r="I61" s="18"/>
    </row>
    <row r="62" spans="1:9" s="34" customFormat="1">
      <c r="A62" s="16"/>
      <c r="B62" s="17"/>
      <c r="C62" s="18"/>
      <c r="D62" s="18"/>
      <c r="E62" s="18"/>
      <c r="F62" s="18"/>
      <c r="H62" s="18"/>
      <c r="I62" s="18"/>
    </row>
    <row r="63" spans="1:9" s="34" customFormat="1">
      <c r="A63" s="285" t="s">
        <v>73</v>
      </c>
      <c r="B63" s="285"/>
      <c r="C63" s="18"/>
      <c r="D63" s="285"/>
      <c r="E63" s="285"/>
      <c r="F63" s="18"/>
      <c r="H63" s="285" t="s">
        <v>74</v>
      </c>
      <c r="I63" s="285"/>
    </row>
    <row r="64" spans="1:9">
      <c r="D64" s="285" t="s">
        <v>72</v>
      </c>
      <c r="E64" s="285"/>
    </row>
    <row r="103" s="17" customFormat="1"/>
  </sheetData>
  <mergeCells count="44">
    <mergeCell ref="H7:I7"/>
    <mergeCell ref="J7:K7"/>
    <mergeCell ref="H8:I8"/>
    <mergeCell ref="H1:I1"/>
    <mergeCell ref="J1:K1"/>
    <mergeCell ref="H2:I2"/>
    <mergeCell ref="J2:K2"/>
    <mergeCell ref="H3:I3"/>
    <mergeCell ref="J3:K3"/>
    <mergeCell ref="H4:I4"/>
    <mergeCell ref="J4:K4"/>
    <mergeCell ref="H5:I5"/>
    <mergeCell ref="J5:K5"/>
    <mergeCell ref="H6:I6"/>
    <mergeCell ref="J6:K6"/>
    <mergeCell ref="J8:K8"/>
    <mergeCell ref="H9:I9"/>
    <mergeCell ref="A24:A28"/>
    <mergeCell ref="A12:I12"/>
    <mergeCell ref="A16:I16"/>
    <mergeCell ref="A17:I17"/>
    <mergeCell ref="A18:I18"/>
    <mergeCell ref="A20:C20"/>
    <mergeCell ref="A10:I10"/>
    <mergeCell ref="A21:B21"/>
    <mergeCell ref="C21:D21"/>
    <mergeCell ref="E21:G21"/>
    <mergeCell ref="H21:I21"/>
    <mergeCell ref="A11:I11"/>
    <mergeCell ref="A13:I13"/>
    <mergeCell ref="A14:I14"/>
    <mergeCell ref="D64:E64"/>
    <mergeCell ref="D60:E60"/>
    <mergeCell ref="A29:A33"/>
    <mergeCell ref="H60:I60"/>
    <mergeCell ref="D61:E61"/>
    <mergeCell ref="A63:B63"/>
    <mergeCell ref="D63:E63"/>
    <mergeCell ref="H63:I63"/>
    <mergeCell ref="A60:B60"/>
    <mergeCell ref="A50:A52"/>
    <mergeCell ref="A53:A57"/>
    <mergeCell ref="A58:B58"/>
    <mergeCell ref="A35:A38"/>
  </mergeCells>
  <pageMargins left="0.59055118110236227" right="0.59055118110236227" top="0.39370078740157483" bottom="0.19685039370078741" header="0.31496062992125984" footer="0.31496062992125984"/>
  <pageSetup paperSize="9" scale="43"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04E5-1953-456A-BAC7-907CF4D0740E}">
  <sheetPr>
    <pageSetUpPr fitToPage="1"/>
  </sheetPr>
  <dimension ref="A1:V46"/>
  <sheetViews>
    <sheetView topLeftCell="A21" zoomScale="55" zoomScaleNormal="55" workbookViewId="0">
      <selection activeCell="A31" sqref="A31:XFD31"/>
    </sheetView>
  </sheetViews>
  <sheetFormatPr defaultColWidth="7.5546875" defaultRowHeight="15.6"/>
  <cols>
    <col min="1" max="1" width="12" style="40" customWidth="1"/>
    <col min="2" max="2" width="41.88671875" style="41" customWidth="1"/>
    <col min="3" max="3" width="16" style="41" customWidth="1"/>
    <col min="4" max="4" width="17.33203125" style="41" customWidth="1"/>
    <col min="5" max="5" width="33.6640625" style="41" customWidth="1"/>
    <col min="6" max="6" width="17.88671875" style="41" customWidth="1"/>
    <col min="7" max="7" width="15.44140625" style="41" customWidth="1"/>
    <col min="8" max="8" width="14.6640625" style="41" customWidth="1"/>
    <col min="9" max="9" width="17.88671875" style="41" customWidth="1"/>
    <col min="10" max="12" width="15.88671875" style="41" customWidth="1"/>
    <col min="13" max="13" width="18.33203125" style="41" customWidth="1"/>
    <col min="14" max="14" width="15.5546875" style="41" customWidth="1"/>
    <col min="15" max="15" width="14.6640625" style="41" customWidth="1"/>
    <col min="16" max="16" width="17.44140625" style="41" customWidth="1"/>
    <col min="17" max="17" width="15.6640625" style="41" customWidth="1"/>
    <col min="18" max="18" width="16.33203125" style="41" customWidth="1"/>
    <col min="19" max="19" width="18.6640625" style="41" customWidth="1"/>
    <col min="20" max="20" width="14.33203125" style="41" customWidth="1"/>
    <col min="21" max="22" width="14.88671875" style="41" customWidth="1"/>
    <col min="23" max="23" width="10.44140625" style="41" customWidth="1"/>
    <col min="24" max="24" width="10" style="41" customWidth="1"/>
    <col min="25" max="16384" width="7.5546875" style="41"/>
  </cols>
  <sheetData>
    <row r="1" spans="1:18">
      <c r="M1" s="302" t="s">
        <v>75</v>
      </c>
      <c r="N1" s="302"/>
      <c r="O1" s="302"/>
      <c r="P1" s="302"/>
      <c r="Q1" s="302"/>
      <c r="R1" s="302"/>
    </row>
    <row r="2" spans="1:18">
      <c r="M2" s="302" t="s">
        <v>76</v>
      </c>
      <c r="N2" s="302"/>
      <c r="O2" s="302"/>
      <c r="P2" s="302"/>
      <c r="Q2" s="302"/>
      <c r="R2" s="302"/>
    </row>
    <row r="3" spans="1:18">
      <c r="M3" s="41" t="s">
        <v>77</v>
      </c>
    </row>
    <row r="4" spans="1:18">
      <c r="M4" s="302" t="s">
        <v>78</v>
      </c>
      <c r="N4" s="302"/>
      <c r="O4" s="302"/>
      <c r="P4" s="302"/>
      <c r="Q4" s="302"/>
      <c r="R4" s="302"/>
    </row>
    <row r="5" spans="1:18">
      <c r="M5" s="42"/>
      <c r="N5" s="42"/>
      <c r="O5" s="42"/>
      <c r="P5" s="42"/>
      <c r="Q5" s="42"/>
      <c r="R5" s="42"/>
    </row>
    <row r="6" spans="1:18">
      <c r="M6" s="42"/>
      <c r="N6" s="42"/>
      <c r="O6" s="42"/>
      <c r="P6" s="42"/>
      <c r="Q6" s="42"/>
      <c r="R6" s="42"/>
    </row>
    <row r="7" spans="1:18" ht="21.6" customHeight="1">
      <c r="A7" s="303"/>
      <c r="B7" s="304"/>
      <c r="C7" s="304"/>
      <c r="D7" s="304"/>
      <c r="E7" s="304"/>
      <c r="F7" s="304"/>
      <c r="G7" s="304"/>
      <c r="H7" s="304"/>
      <c r="I7" s="304"/>
      <c r="J7" s="304"/>
      <c r="K7" s="304"/>
      <c r="L7" s="304"/>
      <c r="M7" s="304"/>
      <c r="N7" s="304"/>
      <c r="O7" s="304"/>
      <c r="P7" s="304"/>
      <c r="Q7" s="304"/>
      <c r="R7" s="304"/>
    </row>
    <row r="8" spans="1:18" ht="21.6" customHeight="1">
      <c r="A8" s="292" t="s">
        <v>11</v>
      </c>
      <c r="B8" s="292"/>
      <c r="C8" s="292"/>
      <c r="D8" s="292"/>
      <c r="E8" s="292"/>
      <c r="F8" s="292"/>
      <c r="G8" s="292"/>
      <c r="H8" s="292"/>
      <c r="I8" s="292"/>
      <c r="J8" s="292"/>
      <c r="K8" s="292"/>
      <c r="L8" s="292"/>
      <c r="M8" s="292"/>
      <c r="N8" s="292"/>
      <c r="O8" s="292"/>
      <c r="P8" s="292"/>
      <c r="Q8" s="292"/>
      <c r="R8" s="292"/>
    </row>
    <row r="10" spans="1:18">
      <c r="A10" s="305" t="s">
        <v>408</v>
      </c>
      <c r="B10" s="305"/>
      <c r="C10" s="305"/>
      <c r="D10" s="305"/>
      <c r="E10" s="305"/>
      <c r="F10" s="305"/>
      <c r="G10" s="305"/>
      <c r="H10" s="305"/>
      <c r="I10" s="305"/>
      <c r="J10" s="305"/>
      <c r="K10" s="305"/>
      <c r="L10" s="305"/>
      <c r="M10" s="305"/>
      <c r="N10" s="305"/>
      <c r="O10" s="305"/>
      <c r="P10" s="305"/>
      <c r="Q10" s="305"/>
      <c r="R10" s="305"/>
    </row>
    <row r="11" spans="1:18" ht="27" customHeight="1">
      <c r="A11" s="306" t="s">
        <v>410</v>
      </c>
      <c r="B11" s="306"/>
      <c r="C11" s="306"/>
      <c r="D11" s="306"/>
      <c r="E11" s="306"/>
      <c r="F11" s="306"/>
      <c r="G11" s="306"/>
      <c r="H11" s="306"/>
      <c r="I11" s="306"/>
      <c r="J11" s="306"/>
      <c r="K11" s="306"/>
      <c r="L11" s="306"/>
      <c r="M11" s="306"/>
      <c r="N11" s="306"/>
      <c r="O11" s="306"/>
      <c r="P11" s="306"/>
      <c r="Q11" s="306"/>
      <c r="R11" s="306"/>
    </row>
    <row r="12" spans="1:18">
      <c r="A12" s="306"/>
      <c r="B12" s="306"/>
      <c r="C12" s="306"/>
      <c r="D12" s="306"/>
      <c r="E12" s="306"/>
      <c r="F12" s="306"/>
      <c r="G12" s="306"/>
      <c r="H12" s="306"/>
      <c r="I12" s="306"/>
      <c r="J12" s="306"/>
      <c r="K12" s="306"/>
      <c r="L12" s="306"/>
      <c r="M12" s="306"/>
      <c r="N12" s="306"/>
      <c r="O12" s="306"/>
      <c r="P12" s="306"/>
      <c r="Q12" s="306"/>
      <c r="R12" s="306"/>
    </row>
    <row r="13" spans="1:18">
      <c r="A13" s="306" t="s">
        <v>406</v>
      </c>
      <c r="B13" s="306"/>
      <c r="C13" s="306"/>
      <c r="D13" s="306"/>
      <c r="E13" s="306"/>
      <c r="F13" s="306"/>
      <c r="G13" s="306"/>
      <c r="H13" s="306"/>
      <c r="I13" s="306"/>
      <c r="J13" s="306"/>
      <c r="K13" s="306"/>
      <c r="L13" s="306"/>
      <c r="M13" s="306"/>
      <c r="N13" s="306"/>
      <c r="O13" s="306"/>
      <c r="P13" s="306"/>
      <c r="Q13" s="306"/>
      <c r="R13" s="306"/>
    </row>
    <row r="14" spans="1:18">
      <c r="A14" s="306"/>
      <c r="B14" s="306"/>
      <c r="C14" s="306"/>
      <c r="D14" s="306"/>
      <c r="E14" s="306"/>
      <c r="F14" s="306"/>
      <c r="G14" s="306"/>
      <c r="H14" s="306"/>
      <c r="I14" s="306"/>
      <c r="J14" s="306"/>
      <c r="K14" s="306"/>
      <c r="L14" s="306"/>
      <c r="M14" s="306"/>
      <c r="N14" s="306"/>
      <c r="O14" s="306"/>
      <c r="P14" s="306"/>
      <c r="Q14" s="306"/>
      <c r="R14" s="306"/>
    </row>
    <row r="15" spans="1:18">
      <c r="A15" s="306" t="s">
        <v>79</v>
      </c>
      <c r="B15" s="306"/>
      <c r="C15" s="306"/>
      <c r="D15" s="306"/>
      <c r="E15" s="306"/>
      <c r="F15" s="306"/>
      <c r="G15" s="306"/>
      <c r="H15" s="306"/>
      <c r="I15" s="306"/>
      <c r="J15" s="306"/>
      <c r="K15" s="306"/>
      <c r="L15" s="306"/>
      <c r="M15" s="306"/>
      <c r="N15" s="306"/>
      <c r="O15" s="306"/>
      <c r="P15" s="306"/>
      <c r="Q15" s="306"/>
      <c r="R15" s="306"/>
    </row>
    <row r="16" spans="1:18" ht="24" customHeight="1">
      <c r="A16" s="307" t="s">
        <v>80</v>
      </c>
      <c r="B16" s="307"/>
      <c r="C16" s="44"/>
      <c r="D16" s="44"/>
      <c r="R16" s="45" t="s">
        <v>81</v>
      </c>
    </row>
    <row r="17" spans="1:21" s="43" customFormat="1" ht="34.950000000000003" customHeight="1">
      <c r="A17" s="301" t="s">
        <v>82</v>
      </c>
      <c r="B17" s="301"/>
      <c r="C17" s="301" t="s">
        <v>16</v>
      </c>
      <c r="D17" s="301"/>
      <c r="E17" s="301" t="s">
        <v>83</v>
      </c>
      <c r="F17" s="301" t="s">
        <v>84</v>
      </c>
      <c r="G17" s="301"/>
      <c r="H17" s="301"/>
      <c r="I17" s="301" t="s">
        <v>85</v>
      </c>
      <c r="J17" s="301" t="s">
        <v>86</v>
      </c>
      <c r="K17" s="311"/>
      <c r="L17" s="301" t="s">
        <v>87</v>
      </c>
      <c r="M17" s="301" t="s">
        <v>84</v>
      </c>
      <c r="N17" s="301"/>
      <c r="O17" s="308"/>
      <c r="P17" s="300" t="s">
        <v>88</v>
      </c>
      <c r="Q17" s="301" t="s">
        <v>18</v>
      </c>
      <c r="R17" s="301"/>
    </row>
    <row r="18" spans="1:21" s="43" customFormat="1" ht="94.2" customHeight="1">
      <c r="A18" s="47" t="s">
        <v>89</v>
      </c>
      <c r="B18" s="46" t="s">
        <v>20</v>
      </c>
      <c r="C18" s="46" t="s">
        <v>90</v>
      </c>
      <c r="D18" s="46" t="s">
        <v>91</v>
      </c>
      <c r="E18" s="301"/>
      <c r="F18" s="46" t="s">
        <v>92</v>
      </c>
      <c r="G18" s="46" t="s">
        <v>93</v>
      </c>
      <c r="H18" s="46" t="s">
        <v>94</v>
      </c>
      <c r="I18" s="301"/>
      <c r="J18" s="46" t="s">
        <v>95</v>
      </c>
      <c r="K18" s="46" t="s">
        <v>96</v>
      </c>
      <c r="L18" s="301"/>
      <c r="M18" s="46" t="s">
        <v>97</v>
      </c>
      <c r="N18" s="46" t="s">
        <v>94</v>
      </c>
      <c r="O18" s="46" t="s">
        <v>96</v>
      </c>
      <c r="P18" s="300"/>
      <c r="Q18" s="46" t="s">
        <v>90</v>
      </c>
      <c r="R18" s="46" t="s">
        <v>91</v>
      </c>
    </row>
    <row r="19" spans="1:21" s="50" customFormat="1" ht="15.6" customHeight="1">
      <c r="A19" s="48">
        <v>1</v>
      </c>
      <c r="B19" s="49">
        <v>2</v>
      </c>
      <c r="C19" s="48">
        <v>3</v>
      </c>
      <c r="D19" s="48">
        <v>4</v>
      </c>
      <c r="E19" s="48">
        <v>5</v>
      </c>
      <c r="F19" s="48">
        <v>6</v>
      </c>
      <c r="G19" s="48">
        <v>7</v>
      </c>
      <c r="H19" s="48">
        <v>8</v>
      </c>
      <c r="I19" s="48">
        <v>9</v>
      </c>
      <c r="J19" s="48">
        <v>10</v>
      </c>
      <c r="K19" s="48">
        <v>11</v>
      </c>
      <c r="L19" s="48">
        <v>12</v>
      </c>
      <c r="M19" s="48">
        <v>13</v>
      </c>
      <c r="N19" s="48">
        <v>14</v>
      </c>
      <c r="O19" s="48">
        <v>15</v>
      </c>
      <c r="P19" s="48">
        <v>16</v>
      </c>
      <c r="Q19" s="48">
        <v>17</v>
      </c>
      <c r="R19" s="48">
        <v>18</v>
      </c>
    </row>
    <row r="20" spans="1:21" ht="35.25" customHeight="1">
      <c r="A20" s="309" t="s">
        <v>98</v>
      </c>
      <c r="B20" s="310"/>
      <c r="C20" s="51">
        <f t="shared" ref="C20:R20" si="0">SUM(C21+C26+C31+C32+C33)</f>
        <v>2458167.1800000002</v>
      </c>
      <c r="D20" s="51">
        <f t="shared" si="0"/>
        <v>8768251.5699999966</v>
      </c>
      <c r="E20" s="51">
        <f t="shared" si="0"/>
        <v>109071050</v>
      </c>
      <c r="F20" s="51">
        <f t="shared" si="0"/>
        <v>109071050</v>
      </c>
      <c r="G20" s="51">
        <f t="shared" si="0"/>
        <v>0</v>
      </c>
      <c r="H20" s="51">
        <f t="shared" si="0"/>
        <v>0</v>
      </c>
      <c r="I20" s="51">
        <f t="shared" si="0"/>
        <v>86368677.62999998</v>
      </c>
      <c r="J20" s="51">
        <f t="shared" si="0"/>
        <v>75264398.589999989</v>
      </c>
      <c r="K20" s="51">
        <f t="shared" si="0"/>
        <v>5428620.5899999999</v>
      </c>
      <c r="L20" s="51">
        <f t="shared" si="0"/>
        <v>80620786.019999996</v>
      </c>
      <c r="M20" s="51">
        <f t="shared" si="0"/>
        <v>75192165.429999992</v>
      </c>
      <c r="N20" s="51">
        <f t="shared" si="0"/>
        <v>0</v>
      </c>
      <c r="O20" s="51">
        <f t="shared" si="0"/>
        <v>5428620.5899999999</v>
      </c>
      <c r="P20" s="51">
        <f t="shared" si="0"/>
        <v>75192165.429999992</v>
      </c>
      <c r="Q20" s="51">
        <f t="shared" si="0"/>
        <v>1724335.5</v>
      </c>
      <c r="R20" s="51">
        <f t="shared" si="0"/>
        <v>13782311.5</v>
      </c>
      <c r="S20" s="52"/>
      <c r="T20" s="52"/>
    </row>
    <row r="21" spans="1:21" ht="109.2">
      <c r="A21" s="53" t="s">
        <v>39</v>
      </c>
      <c r="B21" s="54" t="s">
        <v>99</v>
      </c>
      <c r="C21" s="55">
        <v>5284.6</v>
      </c>
      <c r="D21" s="55">
        <v>1647062.1399999973</v>
      </c>
      <c r="E21" s="56">
        <f t="shared" ref="E21:R21" si="1">SUM(E22:E25)</f>
        <v>61882500</v>
      </c>
      <c r="F21" s="56">
        <f t="shared" si="1"/>
        <v>61882500</v>
      </c>
      <c r="G21" s="56">
        <f t="shared" si="1"/>
        <v>0</v>
      </c>
      <c r="H21" s="56">
        <f t="shared" si="1"/>
        <v>0</v>
      </c>
      <c r="I21" s="56">
        <f t="shared" si="1"/>
        <v>55893598.700000003</v>
      </c>
      <c r="J21" s="56">
        <f t="shared" si="1"/>
        <v>44662435.829999998</v>
      </c>
      <c r="K21" s="56">
        <f t="shared" si="1"/>
        <v>5399255.7199999997</v>
      </c>
      <c r="L21" s="56">
        <f t="shared" si="1"/>
        <v>50061691.550000004</v>
      </c>
      <c r="M21" s="56">
        <f t="shared" si="1"/>
        <v>44662435.829999998</v>
      </c>
      <c r="N21" s="56">
        <f t="shared" si="1"/>
        <v>0</v>
      </c>
      <c r="O21" s="56">
        <f t="shared" si="1"/>
        <v>5399255.7199999997</v>
      </c>
      <c r="P21" s="56">
        <f t="shared" si="1"/>
        <v>44662435.829999998</v>
      </c>
      <c r="Q21" s="56">
        <f t="shared" si="1"/>
        <v>0</v>
      </c>
      <c r="R21" s="56">
        <f t="shared" si="1"/>
        <v>7473684.6899999976</v>
      </c>
      <c r="T21" s="52"/>
    </row>
    <row r="22" spans="1:21" ht="31.2">
      <c r="A22" s="57" t="s">
        <v>43</v>
      </c>
      <c r="B22" s="58" t="s">
        <v>100</v>
      </c>
      <c r="C22" s="56">
        <v>5284.6</v>
      </c>
      <c r="D22" s="56">
        <v>355080.22</v>
      </c>
      <c r="E22" s="56">
        <f>SUM(F22:H22)</f>
        <v>30000000</v>
      </c>
      <c r="F22" s="56">
        <v>30000000</v>
      </c>
      <c r="G22" s="56">
        <v>0</v>
      </c>
      <c r="H22" s="56">
        <v>0</v>
      </c>
      <c r="I22" s="56">
        <v>26330619.420000002</v>
      </c>
      <c r="J22" s="56">
        <v>19268797.390000001</v>
      </c>
      <c r="K22" s="56">
        <v>4921205.12</v>
      </c>
      <c r="L22" s="56">
        <f>SUM(M22:O22)</f>
        <v>24190002.510000002</v>
      </c>
      <c r="M22" s="56">
        <v>19268797.390000001</v>
      </c>
      <c r="N22" s="56">
        <v>0</v>
      </c>
      <c r="O22" s="56">
        <v>4921205.12</v>
      </c>
      <c r="P22" s="56">
        <f>+L22-O22</f>
        <v>19268797.390000001</v>
      </c>
      <c r="Q22" s="56">
        <v>0</v>
      </c>
      <c r="R22" s="56">
        <f>+I22-C22+D22-L22+Q22</f>
        <v>2490412.5299999975</v>
      </c>
      <c r="T22" s="52"/>
    </row>
    <row r="23" spans="1:21" ht="46.8">
      <c r="A23" s="57" t="s">
        <v>101</v>
      </c>
      <c r="B23" s="58" t="s">
        <v>102</v>
      </c>
      <c r="C23" s="56">
        <v>0</v>
      </c>
      <c r="D23" s="56">
        <v>0</v>
      </c>
      <c r="E23" s="56">
        <f>SUM(F23:H23)</f>
        <v>12132500</v>
      </c>
      <c r="F23" s="56">
        <v>12132500</v>
      </c>
      <c r="G23" s="56">
        <v>0</v>
      </c>
      <c r="H23" s="56">
        <v>0</v>
      </c>
      <c r="I23" s="56">
        <v>12475586</v>
      </c>
      <c r="J23" s="56">
        <v>9932380.25</v>
      </c>
      <c r="K23" s="56">
        <v>478050.6</v>
      </c>
      <c r="L23" s="56">
        <f>SUM(M23:O23)</f>
        <v>10410430.85</v>
      </c>
      <c r="M23" s="56">
        <v>9932380.25</v>
      </c>
      <c r="N23" s="56">
        <v>0</v>
      </c>
      <c r="O23" s="56">
        <v>478050.6</v>
      </c>
      <c r="P23" s="56">
        <f>+L23-O23</f>
        <v>9932380.25</v>
      </c>
      <c r="Q23" s="56">
        <v>0</v>
      </c>
      <c r="R23" s="56">
        <f>+I23-C23+D23-L23+Q23</f>
        <v>2065155.1500000004</v>
      </c>
      <c r="T23" s="52"/>
    </row>
    <row r="24" spans="1:21">
      <c r="A24" s="57" t="s">
        <v>103</v>
      </c>
      <c r="B24" s="58" t="s">
        <v>104</v>
      </c>
      <c r="C24" s="56">
        <v>0</v>
      </c>
      <c r="D24" s="56">
        <v>230742.24</v>
      </c>
      <c r="E24" s="56">
        <f>SUM(F24:H24)</f>
        <v>5165000</v>
      </c>
      <c r="F24" s="56">
        <v>5165000</v>
      </c>
      <c r="G24" s="56">
        <v>0</v>
      </c>
      <c r="H24" s="56">
        <v>0</v>
      </c>
      <c r="I24" s="56">
        <v>3851357.54</v>
      </c>
      <c r="J24" s="56">
        <v>3479283.02</v>
      </c>
      <c r="K24" s="56">
        <v>0</v>
      </c>
      <c r="L24" s="56">
        <f>SUM(M24:O24)</f>
        <v>3479283.02</v>
      </c>
      <c r="M24" s="56">
        <v>3479283.02</v>
      </c>
      <c r="N24" s="56">
        <v>0</v>
      </c>
      <c r="O24" s="56">
        <v>0</v>
      </c>
      <c r="P24" s="56">
        <f>+L24-O24</f>
        <v>3479283.02</v>
      </c>
      <c r="Q24" s="56">
        <v>0</v>
      </c>
      <c r="R24" s="56">
        <f>+I24-C24+D24-L24+Q24</f>
        <v>602816.76000000024</v>
      </c>
      <c r="T24" s="52"/>
    </row>
    <row r="25" spans="1:21" ht="28.95" customHeight="1">
      <c r="A25" s="57" t="s">
        <v>105</v>
      </c>
      <c r="B25" s="58" t="s">
        <v>106</v>
      </c>
      <c r="C25" s="56">
        <v>0</v>
      </c>
      <c r="D25" s="56">
        <v>1061239.68</v>
      </c>
      <c r="E25" s="56">
        <f>SUM(F25:H25)</f>
        <v>14585000</v>
      </c>
      <c r="F25" s="56">
        <v>14585000</v>
      </c>
      <c r="G25" s="56">
        <v>0</v>
      </c>
      <c r="H25" s="56">
        <v>0</v>
      </c>
      <c r="I25" s="56">
        <f>13233789.24+2246.5</f>
        <v>13236035.74</v>
      </c>
      <c r="J25" s="56">
        <v>11981975.17</v>
      </c>
      <c r="K25" s="56">
        <v>0</v>
      </c>
      <c r="L25" s="56">
        <f>SUM(M25:O25)</f>
        <v>11981975.17</v>
      </c>
      <c r="M25" s="56">
        <v>11981975.17</v>
      </c>
      <c r="N25" s="56">
        <v>0</v>
      </c>
      <c r="O25" s="56">
        <v>0</v>
      </c>
      <c r="P25" s="56">
        <f>+L25-O25</f>
        <v>11981975.17</v>
      </c>
      <c r="Q25" s="56">
        <v>0</v>
      </c>
      <c r="R25" s="56">
        <f>+I25-C25+D25-L25+Q25</f>
        <v>2315300.25</v>
      </c>
      <c r="T25" s="52"/>
      <c r="U25" s="52"/>
    </row>
    <row r="26" spans="1:21" ht="62.4">
      <c r="A26" s="53" t="s">
        <v>45</v>
      </c>
      <c r="B26" s="54" t="s">
        <v>107</v>
      </c>
      <c r="C26" s="56">
        <v>3678.58</v>
      </c>
      <c r="D26" s="56">
        <v>6014659.4000000004</v>
      </c>
      <c r="E26" s="56">
        <f t="shared" ref="E26:R26" si="2">SUM(E27+E28+E29+E30)</f>
        <v>31267700</v>
      </c>
      <c r="F26" s="56">
        <f t="shared" si="2"/>
        <v>31267700</v>
      </c>
      <c r="G26" s="56">
        <f t="shared" si="2"/>
        <v>0</v>
      </c>
      <c r="H26" s="56">
        <f t="shared" si="2"/>
        <v>0</v>
      </c>
      <c r="I26" s="56">
        <f t="shared" si="2"/>
        <v>19757170.649999999</v>
      </c>
      <c r="J26" s="56">
        <f t="shared" si="2"/>
        <v>20904595.869999997</v>
      </c>
      <c r="K26" s="56">
        <f t="shared" si="2"/>
        <v>29364.87</v>
      </c>
      <c r="L26" s="56">
        <f t="shared" si="2"/>
        <v>20933960.739999998</v>
      </c>
      <c r="M26" s="56">
        <f t="shared" si="2"/>
        <v>20904595.869999997</v>
      </c>
      <c r="N26" s="56">
        <f t="shared" si="2"/>
        <v>0</v>
      </c>
      <c r="O26" s="56">
        <f t="shared" si="2"/>
        <v>29364.87</v>
      </c>
      <c r="P26" s="56">
        <f t="shared" si="2"/>
        <v>20904595.869999997</v>
      </c>
      <c r="Q26" s="56">
        <f t="shared" si="2"/>
        <v>0</v>
      </c>
      <c r="R26" s="56">
        <f t="shared" si="2"/>
        <v>4834190.7300000004</v>
      </c>
      <c r="T26" s="52"/>
    </row>
    <row r="27" spans="1:21" ht="62.4">
      <c r="A27" s="59" t="s">
        <v>60</v>
      </c>
      <c r="B27" s="58" t="s">
        <v>108</v>
      </c>
      <c r="C27" s="56">
        <v>0</v>
      </c>
      <c r="D27" s="56">
        <v>6014209.9800000004</v>
      </c>
      <c r="E27" s="56">
        <f t="shared" ref="E27:E35" si="3">SUM(F27:H27)</f>
        <v>14000000</v>
      </c>
      <c r="F27" s="56">
        <v>14000000</v>
      </c>
      <c r="G27" s="56">
        <v>0</v>
      </c>
      <c r="H27" s="56">
        <v>0</v>
      </c>
      <c r="I27" s="56">
        <v>11982790.57</v>
      </c>
      <c r="J27" s="56">
        <v>13987760.66</v>
      </c>
      <c r="K27" s="56">
        <v>0</v>
      </c>
      <c r="L27" s="56">
        <f t="shared" ref="L27:L32" si="4">SUM(M27:O27)</f>
        <v>13987760.66</v>
      </c>
      <c r="M27" s="56">
        <v>13987760.66</v>
      </c>
      <c r="N27" s="56">
        <v>0</v>
      </c>
      <c r="O27" s="56">
        <v>0</v>
      </c>
      <c r="P27" s="56">
        <f t="shared" ref="P27:P35" si="5">+L27-O27</f>
        <v>13987760.66</v>
      </c>
      <c r="Q27" s="56">
        <v>0</v>
      </c>
      <c r="R27" s="56">
        <f t="shared" ref="R27:R35" si="6">+I27-C27+D27-L27+Q27</f>
        <v>4009239.8900000006</v>
      </c>
      <c r="T27" s="52"/>
    </row>
    <row r="28" spans="1:21" ht="31.2">
      <c r="A28" s="59" t="s">
        <v>109</v>
      </c>
      <c r="B28" s="60" t="s">
        <v>110</v>
      </c>
      <c r="C28" s="56">
        <v>3654.82</v>
      </c>
      <c r="D28" s="56">
        <v>449.42</v>
      </c>
      <c r="E28" s="56">
        <f t="shared" si="3"/>
        <v>12000000</v>
      </c>
      <c r="F28" s="56">
        <v>12000000</v>
      </c>
      <c r="G28" s="56">
        <v>0</v>
      </c>
      <c r="H28" s="56">
        <v>0</v>
      </c>
      <c r="I28" s="56">
        <v>6547532.0599999996</v>
      </c>
      <c r="J28" s="56">
        <v>5738149.3099999996</v>
      </c>
      <c r="K28" s="56">
        <v>29364.87</v>
      </c>
      <c r="L28" s="56">
        <f t="shared" si="4"/>
        <v>5767514.1799999997</v>
      </c>
      <c r="M28" s="56">
        <v>5738149.3099999996</v>
      </c>
      <c r="N28" s="56">
        <v>0</v>
      </c>
      <c r="O28" s="56">
        <v>29364.87</v>
      </c>
      <c r="P28" s="56">
        <f t="shared" si="5"/>
        <v>5738149.3099999996</v>
      </c>
      <c r="Q28" s="56">
        <v>0</v>
      </c>
      <c r="R28" s="56">
        <f t="shared" si="6"/>
        <v>776812.47999999952</v>
      </c>
      <c r="T28" s="52"/>
    </row>
    <row r="29" spans="1:21" ht="31.2">
      <c r="A29" s="59" t="s">
        <v>111</v>
      </c>
      <c r="B29" s="61" t="s">
        <v>112</v>
      </c>
      <c r="C29" s="56">
        <v>23.76</v>
      </c>
      <c r="D29" s="56">
        <v>0</v>
      </c>
      <c r="E29" s="56">
        <f t="shared" si="3"/>
        <v>1200000</v>
      </c>
      <c r="F29" s="56">
        <v>1200000</v>
      </c>
      <c r="G29" s="56">
        <v>0</v>
      </c>
      <c r="H29" s="56">
        <v>0</v>
      </c>
      <c r="I29" s="56">
        <v>756100.46</v>
      </c>
      <c r="J29" s="56">
        <v>707938.34</v>
      </c>
      <c r="K29" s="56">
        <v>0</v>
      </c>
      <c r="L29" s="56">
        <f t="shared" si="4"/>
        <v>707938.34</v>
      </c>
      <c r="M29" s="56">
        <v>707938.34</v>
      </c>
      <c r="N29" s="56">
        <v>0</v>
      </c>
      <c r="O29" s="56">
        <v>0</v>
      </c>
      <c r="P29" s="56">
        <f t="shared" si="5"/>
        <v>707938.34</v>
      </c>
      <c r="Q29" s="56">
        <v>0</v>
      </c>
      <c r="R29" s="56">
        <f t="shared" si="6"/>
        <v>48138.359999999986</v>
      </c>
      <c r="T29" s="52"/>
    </row>
    <row r="30" spans="1:21" ht="46.8">
      <c r="A30" s="59" t="s">
        <v>113</v>
      </c>
      <c r="B30" s="61" t="s">
        <v>114</v>
      </c>
      <c r="C30" s="56">
        <v>0</v>
      </c>
      <c r="D30" s="56">
        <v>0</v>
      </c>
      <c r="E30" s="56">
        <f t="shared" si="3"/>
        <v>4067700</v>
      </c>
      <c r="F30" s="56">
        <v>4067700</v>
      </c>
      <c r="G30" s="56">
        <v>0</v>
      </c>
      <c r="H30" s="56">
        <v>0</v>
      </c>
      <c r="I30" s="56">
        <v>470747.56</v>
      </c>
      <c r="J30" s="56">
        <v>470747.56</v>
      </c>
      <c r="K30" s="56">
        <v>0</v>
      </c>
      <c r="L30" s="56">
        <f t="shared" si="4"/>
        <v>470747.56</v>
      </c>
      <c r="M30" s="56">
        <v>470747.56</v>
      </c>
      <c r="N30" s="56">
        <v>0</v>
      </c>
      <c r="O30" s="56">
        <v>0</v>
      </c>
      <c r="P30" s="56">
        <f t="shared" si="5"/>
        <v>470747.56</v>
      </c>
      <c r="Q30" s="56">
        <v>0</v>
      </c>
      <c r="R30" s="56">
        <f t="shared" si="6"/>
        <v>0</v>
      </c>
      <c r="T30" s="52"/>
    </row>
    <row r="31" spans="1:21" s="43" customFormat="1" ht="76.2" customHeight="1">
      <c r="A31" s="53" t="s">
        <v>115</v>
      </c>
      <c r="B31" s="54" t="s">
        <v>116</v>
      </c>
      <c r="C31" s="56">
        <v>2449204</v>
      </c>
      <c r="D31" s="56">
        <v>318192.9299999997</v>
      </c>
      <c r="E31" s="56">
        <f t="shared" si="3"/>
        <v>14050850</v>
      </c>
      <c r="F31" s="56">
        <v>14050850</v>
      </c>
      <c r="G31" s="56">
        <v>0</v>
      </c>
      <c r="H31" s="56">
        <v>0</v>
      </c>
      <c r="I31" s="56">
        <v>8865158.8000000007</v>
      </c>
      <c r="J31" s="56">
        <v>8004613.29</v>
      </c>
      <c r="K31" s="56">
        <v>0</v>
      </c>
      <c r="L31" s="56">
        <f t="shared" si="4"/>
        <v>7932380.1299999999</v>
      </c>
      <c r="M31" s="56">
        <v>7932380.1299999999</v>
      </c>
      <c r="N31" s="56">
        <v>0</v>
      </c>
      <c r="O31" s="56">
        <v>0</v>
      </c>
      <c r="P31" s="56">
        <f t="shared" si="5"/>
        <v>7932380.1299999999</v>
      </c>
      <c r="Q31" s="56">
        <v>1724335.5</v>
      </c>
      <c r="R31" s="56">
        <f t="shared" si="6"/>
        <v>526103.10000000056</v>
      </c>
      <c r="T31" s="52"/>
    </row>
    <row r="32" spans="1:21" s="43" customFormat="1" ht="90" customHeight="1">
      <c r="A32" s="53" t="s">
        <v>117</v>
      </c>
      <c r="B32" s="54" t="s">
        <v>118</v>
      </c>
      <c r="C32" s="56">
        <v>0</v>
      </c>
      <c r="D32" s="56">
        <v>780190.37000000011</v>
      </c>
      <c r="E32" s="56">
        <f t="shared" si="3"/>
        <v>1870000</v>
      </c>
      <c r="F32" s="56">
        <v>1870000</v>
      </c>
      <c r="G32" s="56">
        <v>0</v>
      </c>
      <c r="H32" s="56">
        <v>0</v>
      </c>
      <c r="I32" s="56">
        <f>873861.4+948332.98</f>
        <v>1822194.38</v>
      </c>
      <c r="J32" s="56">
        <v>1654051.77</v>
      </c>
      <c r="K32" s="56">
        <v>0</v>
      </c>
      <c r="L32" s="56">
        <f t="shared" si="4"/>
        <v>1654051.77</v>
      </c>
      <c r="M32" s="56">
        <v>1654051.77</v>
      </c>
      <c r="N32" s="56">
        <v>0</v>
      </c>
      <c r="O32" s="56">
        <v>0</v>
      </c>
      <c r="P32" s="56">
        <f t="shared" si="5"/>
        <v>1654051.77</v>
      </c>
      <c r="Q32" s="56">
        <v>0</v>
      </c>
      <c r="R32" s="56">
        <f t="shared" si="6"/>
        <v>948332.98</v>
      </c>
      <c r="T32" s="52"/>
    </row>
    <row r="33" spans="1:22" s="43" customFormat="1" ht="62.4">
      <c r="A33" s="62" t="s">
        <v>119</v>
      </c>
      <c r="B33" s="278" t="s">
        <v>120</v>
      </c>
      <c r="C33" s="56">
        <v>0</v>
      </c>
      <c r="D33" s="56">
        <v>8146.7299999999959</v>
      </c>
      <c r="E33" s="56">
        <f t="shared" si="3"/>
        <v>0</v>
      </c>
      <c r="F33" s="56">
        <f t="shared" ref="F33:O33" si="7">+F34+F35</f>
        <v>0</v>
      </c>
      <c r="G33" s="56">
        <f t="shared" si="7"/>
        <v>0</v>
      </c>
      <c r="H33" s="56">
        <f t="shared" si="7"/>
        <v>0</v>
      </c>
      <c r="I33" s="56">
        <f t="shared" si="7"/>
        <v>30555.1</v>
      </c>
      <c r="J33" s="56">
        <f t="shared" si="7"/>
        <v>38701.83</v>
      </c>
      <c r="K33" s="56">
        <f t="shared" si="7"/>
        <v>0</v>
      </c>
      <c r="L33" s="56">
        <f t="shared" si="7"/>
        <v>38701.83</v>
      </c>
      <c r="M33" s="56">
        <f t="shared" si="7"/>
        <v>38701.83</v>
      </c>
      <c r="N33" s="56">
        <f t="shared" si="7"/>
        <v>0</v>
      </c>
      <c r="O33" s="56">
        <f t="shared" si="7"/>
        <v>0</v>
      </c>
      <c r="P33" s="56">
        <f t="shared" si="5"/>
        <v>38701.83</v>
      </c>
      <c r="Q33" s="56">
        <f>+Q34+Q35</f>
        <v>0</v>
      </c>
      <c r="R33" s="56">
        <f t="shared" si="6"/>
        <v>-7.2759576141834259E-12</v>
      </c>
      <c r="T33" s="52"/>
    </row>
    <row r="34" spans="1:22" s="43" customFormat="1" ht="62.4">
      <c r="A34" s="63" t="s">
        <v>121</v>
      </c>
      <c r="B34" s="279" t="s">
        <v>122</v>
      </c>
      <c r="C34" s="56">
        <v>0</v>
      </c>
      <c r="D34" s="56">
        <v>8146.7299999999959</v>
      </c>
      <c r="E34" s="56">
        <f t="shared" si="3"/>
        <v>0</v>
      </c>
      <c r="F34" s="56">
        <v>0</v>
      </c>
      <c r="G34" s="56">
        <v>0</v>
      </c>
      <c r="H34" s="56">
        <v>0</v>
      </c>
      <c r="I34" s="56">
        <v>30555.1</v>
      </c>
      <c r="J34" s="56">
        <v>38701.83</v>
      </c>
      <c r="K34" s="56">
        <v>0</v>
      </c>
      <c r="L34" s="56">
        <f>SUM(M34:O34)</f>
        <v>38701.83</v>
      </c>
      <c r="M34" s="56">
        <v>38701.83</v>
      </c>
      <c r="N34" s="56">
        <v>0</v>
      </c>
      <c r="O34" s="56">
        <v>0</v>
      </c>
      <c r="P34" s="56">
        <f t="shared" si="5"/>
        <v>38701.83</v>
      </c>
      <c r="Q34" s="56">
        <v>0</v>
      </c>
      <c r="R34" s="56">
        <f t="shared" si="6"/>
        <v>-7.2759576141834259E-12</v>
      </c>
      <c r="T34" s="52"/>
    </row>
    <row r="35" spans="1:22" s="43" customFormat="1" ht="72" customHeight="1">
      <c r="A35" s="63" t="s">
        <v>123</v>
      </c>
      <c r="B35" s="64" t="s">
        <v>124</v>
      </c>
      <c r="C35" s="56">
        <v>0</v>
      </c>
      <c r="D35" s="56">
        <v>0</v>
      </c>
      <c r="E35" s="56">
        <f t="shared" si="3"/>
        <v>0</v>
      </c>
      <c r="F35" s="56">
        <v>0</v>
      </c>
      <c r="G35" s="56">
        <v>0</v>
      </c>
      <c r="H35" s="56">
        <v>0</v>
      </c>
      <c r="I35" s="56">
        <v>0</v>
      </c>
      <c r="J35" s="56">
        <v>0</v>
      </c>
      <c r="K35" s="56">
        <v>0</v>
      </c>
      <c r="L35" s="56">
        <f>SUM(M35:O35)</f>
        <v>0</v>
      </c>
      <c r="M35" s="56">
        <v>0</v>
      </c>
      <c r="N35" s="56">
        <v>0</v>
      </c>
      <c r="O35" s="56">
        <v>0</v>
      </c>
      <c r="P35" s="56">
        <f t="shared" si="5"/>
        <v>0</v>
      </c>
      <c r="Q35" s="56">
        <v>0</v>
      </c>
      <c r="R35" s="56">
        <f t="shared" si="6"/>
        <v>0</v>
      </c>
      <c r="T35" s="52"/>
    </row>
    <row r="36" spans="1:22" s="43" customFormat="1">
      <c r="A36" s="65"/>
      <c r="B36" s="66"/>
      <c r="C36" s="67"/>
      <c r="D36" s="67"/>
      <c r="E36" s="67"/>
      <c r="F36" s="67"/>
      <c r="G36" s="67"/>
      <c r="H36" s="67"/>
      <c r="I36" s="67"/>
      <c r="J36" s="67"/>
      <c r="K36" s="67"/>
      <c r="L36" s="67"/>
      <c r="M36" s="67"/>
      <c r="N36" s="67"/>
      <c r="O36" s="67"/>
      <c r="P36" s="67"/>
      <c r="Q36" s="67"/>
      <c r="R36" s="67"/>
      <c r="S36" s="68"/>
      <c r="T36" s="68"/>
      <c r="U36" s="68"/>
      <c r="V36" s="68"/>
    </row>
    <row r="37" spans="1:22" ht="16.95" customHeight="1">
      <c r="A37" s="312"/>
      <c r="B37" s="312"/>
      <c r="C37" s="52"/>
      <c r="D37" s="52"/>
      <c r="E37" s="52"/>
      <c r="F37" s="52"/>
      <c r="G37" s="52"/>
      <c r="H37" s="52"/>
      <c r="I37" s="52"/>
      <c r="J37" s="52"/>
      <c r="K37" s="52"/>
      <c r="L37" s="52"/>
      <c r="M37" s="52"/>
      <c r="N37" s="52"/>
      <c r="O37" s="52"/>
      <c r="P37" s="52"/>
      <c r="Q37" s="52"/>
      <c r="R37" s="52"/>
    </row>
    <row r="38" spans="1:22">
      <c r="A38" s="40" t="s">
        <v>70</v>
      </c>
      <c r="E38" s="69"/>
      <c r="F38" s="70"/>
      <c r="G38" s="70"/>
      <c r="H38" s="71"/>
      <c r="I38" s="71"/>
      <c r="J38" s="71"/>
      <c r="K38" s="71"/>
      <c r="L38" s="71"/>
      <c r="M38" s="71"/>
      <c r="N38" s="71"/>
      <c r="O38" s="71"/>
      <c r="P38" s="71"/>
      <c r="Q38" s="41" t="s">
        <v>125</v>
      </c>
    </row>
    <row r="39" spans="1:22">
      <c r="I39" s="41" t="s">
        <v>72</v>
      </c>
    </row>
    <row r="40" spans="1:22">
      <c r="A40" s="72"/>
    </row>
    <row r="41" spans="1:22">
      <c r="A41" s="40" t="s">
        <v>73</v>
      </c>
      <c r="Q41" s="41" t="s">
        <v>74</v>
      </c>
    </row>
    <row r="42" spans="1:22">
      <c r="I42" s="41" t="s">
        <v>72</v>
      </c>
    </row>
    <row r="45" spans="1:22">
      <c r="C45" s="52"/>
      <c r="D45" s="52"/>
      <c r="E45" s="52"/>
      <c r="F45" s="52"/>
      <c r="G45" s="52"/>
      <c r="H45" s="52"/>
      <c r="I45" s="52"/>
      <c r="J45" s="52"/>
      <c r="K45" s="52"/>
      <c r="L45" s="52"/>
      <c r="M45" s="52"/>
      <c r="N45" s="52"/>
      <c r="O45" s="52"/>
      <c r="P45" s="52"/>
      <c r="Q45" s="52"/>
      <c r="R45" s="52"/>
    </row>
    <row r="46" spans="1:22">
      <c r="C46" s="52"/>
      <c r="D46" s="52"/>
      <c r="E46" s="52"/>
      <c r="F46" s="52"/>
      <c r="G46" s="52"/>
      <c r="H46" s="52"/>
      <c r="I46" s="52"/>
      <c r="J46" s="52"/>
      <c r="K46" s="52"/>
      <c r="L46" s="52"/>
      <c r="M46" s="52"/>
      <c r="N46" s="52"/>
      <c r="O46" s="52"/>
      <c r="P46" s="52"/>
      <c r="Q46" s="52"/>
      <c r="R46" s="52"/>
    </row>
  </sheetData>
  <mergeCells count="24">
    <mergeCell ref="A20:B20"/>
    <mergeCell ref="I17:I18"/>
    <mergeCell ref="J17:K17"/>
    <mergeCell ref="A37:B37"/>
    <mergeCell ref="A17:B17"/>
    <mergeCell ref="C17:D17"/>
    <mergeCell ref="E17:E18"/>
    <mergeCell ref="F17:H17"/>
    <mergeCell ref="P17:P18"/>
    <mergeCell ref="Q17:R17"/>
    <mergeCell ref="M1:R1"/>
    <mergeCell ref="M2:R2"/>
    <mergeCell ref="M4:R4"/>
    <mergeCell ref="A7:R7"/>
    <mergeCell ref="A8:R8"/>
    <mergeCell ref="A10:R10"/>
    <mergeCell ref="A12:R12"/>
    <mergeCell ref="A13:R13"/>
    <mergeCell ref="A14:R14"/>
    <mergeCell ref="A15:R15"/>
    <mergeCell ref="A16:B16"/>
    <mergeCell ref="L17:L18"/>
    <mergeCell ref="M17:O17"/>
    <mergeCell ref="A11:R11"/>
  </mergeCells>
  <pageMargins left="0.70866141732283472" right="0.70866141732283472" top="0.74803149606299213" bottom="0.74803149606299213" header="0.31496062992125984" footer="0.31496062992125984"/>
  <pageSetup paperSize="9" scale="32"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76FB-5939-4652-96C8-2B51A4C87582}">
  <sheetPr>
    <pageSetUpPr fitToPage="1"/>
  </sheetPr>
  <dimension ref="A1:S380"/>
  <sheetViews>
    <sheetView showZeros="0" view="pageBreakPreview" topLeftCell="A126" zoomScale="85" zoomScaleNormal="100" zoomScaleSheetLayoutView="85" workbookViewId="0">
      <selection activeCell="K178" sqref="K178"/>
    </sheetView>
  </sheetViews>
  <sheetFormatPr defaultColWidth="9.109375" defaultRowHeight="13.8"/>
  <cols>
    <col min="1" max="4" width="2" style="3" customWidth="1"/>
    <col min="5" max="5" width="2.109375" style="3" customWidth="1"/>
    <col min="6" max="6" width="3.5546875" style="9" customWidth="1"/>
    <col min="7" max="7" width="34.33203125" style="3" customWidth="1"/>
    <col min="8" max="8" width="4.6640625" style="3" customWidth="1"/>
    <col min="9" max="9" width="16.88671875" style="3" bestFit="1" customWidth="1"/>
    <col min="10" max="10" width="17.109375" style="3" customWidth="1"/>
    <col min="11" max="11" width="16.109375" style="3" customWidth="1"/>
    <col min="12" max="12" width="16" style="3" customWidth="1"/>
    <col min="13" max="13" width="0.109375" style="3" hidden="1" customWidth="1"/>
    <col min="14" max="14" width="6.109375" style="3" hidden="1" customWidth="1"/>
    <col min="15" max="15" width="8.88671875" style="3" hidden="1" customWidth="1"/>
    <col min="16" max="16" width="9.109375" style="3" hidden="1" customWidth="1"/>
    <col min="17" max="17" width="0.33203125" style="3" customWidth="1"/>
    <col min="18" max="18" width="11.109375" style="3" hidden="1" customWidth="1"/>
    <col min="19" max="19" width="9.109375" style="3" hidden="1" customWidth="1"/>
    <col min="20" max="16384" width="9.109375" style="3"/>
  </cols>
  <sheetData>
    <row r="1" spans="1:16" ht="28.5" customHeight="1">
      <c r="G1" s="73"/>
      <c r="H1" s="74"/>
      <c r="I1" s="75"/>
      <c r="J1" s="76" t="s">
        <v>126</v>
      </c>
      <c r="K1" s="77"/>
      <c r="L1" s="77"/>
      <c r="M1" s="78"/>
      <c r="N1" s="76"/>
      <c r="O1" s="76"/>
      <c r="P1" s="76"/>
    </row>
    <row r="2" spans="1:16" ht="14.25" customHeight="1">
      <c r="H2" s="79"/>
      <c r="I2" s="80"/>
      <c r="J2" s="76" t="s">
        <v>127</v>
      </c>
      <c r="K2" s="81"/>
      <c r="L2" s="82"/>
      <c r="M2" s="78"/>
      <c r="N2" s="76"/>
      <c r="O2" s="76"/>
      <c r="P2" s="76"/>
    </row>
    <row r="3" spans="1:16" ht="13.5" customHeight="1">
      <c r="H3" s="83"/>
      <c r="I3" s="79"/>
      <c r="J3" s="76" t="s">
        <v>128</v>
      </c>
      <c r="K3" s="84"/>
      <c r="L3" s="84"/>
      <c r="M3" s="78"/>
      <c r="N3" s="76"/>
      <c r="O3" s="76"/>
      <c r="P3" s="76"/>
    </row>
    <row r="4" spans="1:16" ht="14.25" customHeight="1">
      <c r="G4" s="85" t="s">
        <v>129</v>
      </c>
      <c r="H4" s="79"/>
      <c r="I4" s="80"/>
      <c r="J4" s="76"/>
      <c r="K4" s="84"/>
      <c r="L4" s="84"/>
      <c r="M4" s="78"/>
      <c r="N4" s="76"/>
      <c r="O4" s="76"/>
      <c r="P4" s="76"/>
    </row>
    <row r="5" spans="1:16" ht="12" customHeight="1">
      <c r="H5" s="79"/>
      <c r="I5" s="80"/>
      <c r="J5" s="76"/>
      <c r="K5" s="84"/>
      <c r="L5" s="84"/>
      <c r="M5" s="78"/>
      <c r="N5" s="76"/>
      <c r="O5" s="76"/>
      <c r="P5" s="76"/>
    </row>
    <row r="6" spans="1:16" ht="12" customHeight="1">
      <c r="H6" s="79"/>
      <c r="I6" s="80"/>
      <c r="J6" s="86"/>
      <c r="K6" s="84"/>
      <c r="L6" s="84"/>
      <c r="M6" s="78"/>
      <c r="N6" s="76"/>
      <c r="O6" s="76"/>
      <c r="P6" s="76"/>
    </row>
    <row r="7" spans="1:16" ht="12" customHeight="1">
      <c r="H7" s="79"/>
      <c r="I7" s="80"/>
      <c r="K7" s="76"/>
      <c r="L7" s="76"/>
      <c r="M7" s="78"/>
      <c r="N7" s="76"/>
      <c r="O7" s="76"/>
      <c r="P7" s="76"/>
    </row>
    <row r="8" spans="1:16" ht="18" customHeight="1">
      <c r="G8" s="87"/>
      <c r="H8" s="88"/>
      <c r="I8" s="88"/>
      <c r="J8" s="89"/>
      <c r="K8" s="89"/>
      <c r="L8" s="90"/>
      <c r="M8" s="78"/>
    </row>
    <row r="9" spans="1:16" s="91" customFormat="1" ht="30.6" customHeight="1">
      <c r="A9" s="340" t="s">
        <v>130</v>
      </c>
      <c r="B9" s="341"/>
      <c r="C9" s="341"/>
      <c r="D9" s="341"/>
      <c r="E9" s="341"/>
      <c r="F9" s="341"/>
      <c r="G9" s="341"/>
      <c r="H9" s="341"/>
      <c r="I9" s="341"/>
      <c r="J9" s="341"/>
      <c r="K9" s="341"/>
      <c r="L9" s="341"/>
      <c r="M9" s="341"/>
    </row>
    <row r="10" spans="1:16" ht="18" customHeight="1">
      <c r="A10" s="342" t="s">
        <v>131</v>
      </c>
      <c r="B10" s="337"/>
      <c r="C10" s="337"/>
      <c r="D10" s="337"/>
      <c r="E10" s="337"/>
      <c r="F10" s="337"/>
      <c r="G10" s="337"/>
      <c r="H10" s="337"/>
      <c r="I10" s="337"/>
      <c r="J10" s="337"/>
      <c r="K10" s="337"/>
      <c r="L10" s="337"/>
      <c r="M10" s="78"/>
    </row>
    <row r="11" spans="1:16" ht="18.75" customHeight="1">
      <c r="A11" s="92"/>
      <c r="B11" s="93"/>
      <c r="C11" s="93"/>
      <c r="D11" s="93"/>
      <c r="E11" s="93"/>
      <c r="F11" s="93"/>
      <c r="G11" s="93"/>
      <c r="H11" s="93"/>
      <c r="I11" s="93"/>
      <c r="J11" s="93"/>
      <c r="K11" s="93"/>
      <c r="L11" s="93"/>
      <c r="M11" s="78"/>
    </row>
    <row r="12" spans="1:16" ht="14.25" customHeight="1">
      <c r="A12" s="92"/>
      <c r="B12" s="93"/>
      <c r="C12" s="93"/>
      <c r="D12" s="93"/>
      <c r="E12" s="93"/>
      <c r="F12" s="93"/>
      <c r="G12" s="343" t="s">
        <v>132</v>
      </c>
      <c r="H12" s="343"/>
      <c r="I12" s="343"/>
      <c r="J12" s="343"/>
      <c r="K12" s="343"/>
      <c r="L12" s="93"/>
      <c r="M12" s="78"/>
    </row>
    <row r="13" spans="1:16" ht="16.5" customHeight="1">
      <c r="A13" s="339" t="s">
        <v>133</v>
      </c>
      <c r="B13" s="339"/>
      <c r="C13" s="339"/>
      <c r="D13" s="339"/>
      <c r="E13" s="339"/>
      <c r="F13" s="339"/>
      <c r="G13" s="339"/>
      <c r="H13" s="339"/>
      <c r="I13" s="339"/>
      <c r="J13" s="339"/>
      <c r="K13" s="339"/>
      <c r="L13" s="339"/>
      <c r="M13" s="78"/>
      <c r="P13" s="3" t="s">
        <v>134</v>
      </c>
    </row>
    <row r="14" spans="1:16" ht="15.75" customHeight="1">
      <c r="G14" s="338" t="s">
        <v>135</v>
      </c>
      <c r="H14" s="338"/>
      <c r="I14" s="338"/>
      <c r="J14" s="338"/>
      <c r="K14" s="338"/>
      <c r="M14" s="78"/>
    </row>
    <row r="15" spans="1:16" ht="12" customHeight="1">
      <c r="G15" s="338" t="s">
        <v>136</v>
      </c>
      <c r="H15" s="338"/>
      <c r="I15" s="338"/>
      <c r="J15" s="338"/>
      <c r="K15" s="338"/>
    </row>
    <row r="16" spans="1:16" ht="12" customHeight="1">
      <c r="B16" s="339" t="s">
        <v>137</v>
      </c>
      <c r="C16" s="339"/>
      <c r="D16" s="339"/>
      <c r="E16" s="339"/>
      <c r="F16" s="339"/>
      <c r="G16" s="339"/>
      <c r="H16" s="339"/>
      <c r="I16" s="339"/>
      <c r="J16" s="339"/>
      <c r="K16" s="339"/>
      <c r="L16" s="339"/>
    </row>
    <row r="17" spans="1:13" ht="12" customHeight="1"/>
    <row r="18" spans="1:13" ht="12.75" customHeight="1">
      <c r="G18" s="338" t="s">
        <v>138</v>
      </c>
      <c r="H18" s="338"/>
      <c r="I18" s="338"/>
      <c r="J18" s="338"/>
      <c r="K18" s="338"/>
    </row>
    <row r="19" spans="1:13" ht="11.25" customHeight="1">
      <c r="G19" s="336" t="s">
        <v>139</v>
      </c>
      <c r="H19" s="336"/>
      <c r="I19" s="336"/>
      <c r="J19" s="336"/>
      <c r="K19" s="336"/>
    </row>
    <row r="20" spans="1:13" ht="11.25" customHeight="1">
      <c r="G20" s="76"/>
      <c r="H20" s="76"/>
      <c r="I20" s="76"/>
      <c r="J20" s="76"/>
      <c r="K20" s="76"/>
    </row>
    <row r="21" spans="1:13" ht="26.4" customHeight="1">
      <c r="B21" s="80"/>
      <c r="C21" s="80"/>
      <c r="D21" s="80"/>
      <c r="E21" s="321" t="s">
        <v>140</v>
      </c>
      <c r="F21" s="321"/>
      <c r="G21" s="321"/>
      <c r="H21" s="321"/>
      <c r="I21" s="321"/>
      <c r="J21" s="321"/>
      <c r="K21" s="321"/>
      <c r="L21" s="80"/>
    </row>
    <row r="22" spans="1:13" ht="12" customHeight="1">
      <c r="A22" s="322" t="s">
        <v>141</v>
      </c>
      <c r="B22" s="322"/>
      <c r="C22" s="322"/>
      <c r="D22" s="322"/>
      <c r="E22" s="322"/>
      <c r="F22" s="322"/>
      <c r="G22" s="322"/>
      <c r="H22" s="322"/>
      <c r="I22" s="322"/>
      <c r="J22" s="322"/>
      <c r="K22" s="322"/>
      <c r="L22" s="322"/>
      <c r="M22" s="94"/>
    </row>
    <row r="23" spans="1:13" ht="12" customHeight="1">
      <c r="F23" s="3"/>
      <c r="J23" s="95"/>
      <c r="K23" s="90"/>
      <c r="L23" s="96" t="s">
        <v>19</v>
      </c>
      <c r="M23" s="94"/>
    </row>
    <row r="24" spans="1:13" ht="11.25" customHeight="1">
      <c r="F24" s="3"/>
      <c r="J24" s="97" t="s">
        <v>142</v>
      </c>
      <c r="K24" s="83"/>
      <c r="L24" s="98">
        <v>90</v>
      </c>
      <c r="M24" s="94"/>
    </row>
    <row r="25" spans="1:13" ht="12" customHeight="1">
      <c r="E25" s="76"/>
      <c r="F25" s="99"/>
      <c r="I25" s="100"/>
      <c r="J25" s="100"/>
      <c r="K25" s="101" t="s">
        <v>143</v>
      </c>
      <c r="L25" s="98">
        <v>900</v>
      </c>
      <c r="M25" s="94"/>
    </row>
    <row r="26" spans="1:13" ht="12.75" customHeight="1">
      <c r="C26" s="336"/>
      <c r="D26" s="337"/>
      <c r="E26" s="337"/>
      <c r="F26" s="337"/>
      <c r="G26" s="337"/>
      <c r="H26" s="337"/>
      <c r="I26" s="337"/>
      <c r="J26" s="80"/>
      <c r="K26" s="101" t="s">
        <v>144</v>
      </c>
      <c r="L26" s="102">
        <v>1816</v>
      </c>
      <c r="M26" s="94"/>
    </row>
    <row r="27" spans="1:13" ht="12" customHeight="1">
      <c r="D27" s="80"/>
      <c r="E27" s="80"/>
      <c r="F27" s="80"/>
      <c r="G27" s="103"/>
      <c r="H27" s="104"/>
      <c r="I27" s="80"/>
      <c r="J27" s="105" t="s">
        <v>145</v>
      </c>
      <c r="K27" s="106"/>
      <c r="L27" s="98">
        <v>4</v>
      </c>
      <c r="M27" s="94"/>
    </row>
    <row r="28" spans="1:13" ht="12.75" customHeight="1">
      <c r="D28" s="80"/>
      <c r="E28" s="80"/>
      <c r="F28" s="80"/>
      <c r="G28" s="107" t="s">
        <v>146</v>
      </c>
      <c r="H28" s="108"/>
      <c r="I28" s="109"/>
      <c r="J28" s="110"/>
      <c r="K28" s="98"/>
      <c r="L28" s="98"/>
      <c r="M28" s="94"/>
    </row>
    <row r="29" spans="1:13" ht="13.5" customHeight="1">
      <c r="D29" s="80"/>
      <c r="E29" s="80"/>
      <c r="F29" s="80"/>
      <c r="G29" s="323" t="s">
        <v>147</v>
      </c>
      <c r="H29" s="323"/>
      <c r="I29" s="111"/>
      <c r="J29" s="112"/>
      <c r="K29" s="98"/>
      <c r="L29" s="98"/>
      <c r="M29" s="94"/>
    </row>
    <row r="30" spans="1:13" ht="14.25" customHeight="1">
      <c r="A30" s="113"/>
      <c r="B30" s="113"/>
      <c r="C30" s="113"/>
      <c r="D30" s="113"/>
      <c r="E30" s="113"/>
      <c r="F30" s="114"/>
      <c r="G30" s="115"/>
      <c r="I30" s="115"/>
      <c r="J30" s="115"/>
      <c r="K30" s="115"/>
      <c r="L30" s="116" t="s">
        <v>148</v>
      </c>
      <c r="M30" s="117"/>
    </row>
    <row r="31" spans="1:13" ht="24" customHeight="1">
      <c r="A31" s="324" t="s">
        <v>149</v>
      </c>
      <c r="B31" s="325"/>
      <c r="C31" s="325"/>
      <c r="D31" s="325"/>
      <c r="E31" s="325"/>
      <c r="F31" s="325"/>
      <c r="G31" s="328" t="s">
        <v>150</v>
      </c>
      <c r="H31" s="330" t="s">
        <v>151</v>
      </c>
      <c r="I31" s="332" t="s">
        <v>152</v>
      </c>
      <c r="J31" s="333"/>
      <c r="K31" s="319" t="s">
        <v>153</v>
      </c>
      <c r="L31" s="334" t="s">
        <v>154</v>
      </c>
      <c r="M31" s="117"/>
    </row>
    <row r="32" spans="1:13" ht="46.5" customHeight="1">
      <c r="A32" s="326"/>
      <c r="B32" s="327"/>
      <c r="C32" s="327"/>
      <c r="D32" s="327"/>
      <c r="E32" s="327"/>
      <c r="F32" s="327"/>
      <c r="G32" s="329"/>
      <c r="H32" s="331"/>
      <c r="I32" s="118" t="s">
        <v>155</v>
      </c>
      <c r="J32" s="119" t="s">
        <v>156</v>
      </c>
      <c r="K32" s="320"/>
      <c r="L32" s="335"/>
    </row>
    <row r="33" spans="1:18" ht="11.25" customHeight="1">
      <c r="A33" s="313" t="s">
        <v>157</v>
      </c>
      <c r="B33" s="314"/>
      <c r="C33" s="314"/>
      <c r="D33" s="314"/>
      <c r="E33" s="314"/>
      <c r="F33" s="315"/>
      <c r="G33" s="120">
        <v>2</v>
      </c>
      <c r="H33" s="121">
        <v>3</v>
      </c>
      <c r="I33" s="122" t="s">
        <v>158</v>
      </c>
      <c r="J33" s="123" t="s">
        <v>159</v>
      </c>
      <c r="K33" s="124">
        <v>6</v>
      </c>
      <c r="L33" s="124">
        <v>7</v>
      </c>
    </row>
    <row r="34" spans="1:18" s="130" customFormat="1" ht="14.25" customHeight="1">
      <c r="A34" s="125">
        <v>2</v>
      </c>
      <c r="B34" s="125"/>
      <c r="C34" s="126"/>
      <c r="D34" s="127"/>
      <c r="E34" s="125"/>
      <c r="F34" s="128"/>
      <c r="G34" s="127" t="s">
        <v>160</v>
      </c>
      <c r="H34" s="120">
        <v>1</v>
      </c>
      <c r="I34" s="191">
        <f>SUM(I35+I46+I66+I87+I94+I114+I140+I159+I169)</f>
        <v>27035850</v>
      </c>
      <c r="J34" s="191">
        <f>SUM(J35+J46+J66+J87+J94+J114+J140+J159+J169)</f>
        <v>11670350</v>
      </c>
      <c r="K34" s="192">
        <f>SUM(K35+K46+K66+K87+K94+K114+K140+K159+K169)</f>
        <v>7017785.71</v>
      </c>
      <c r="L34" s="191">
        <f>SUM(L35+L46+L66+L87+L94+L114+L140+L159+L169)</f>
        <v>6953890.6599999992</v>
      </c>
    </row>
    <row r="35" spans="1:18" ht="16.5" customHeight="1">
      <c r="A35" s="125">
        <v>2</v>
      </c>
      <c r="B35" s="131">
        <v>1</v>
      </c>
      <c r="C35" s="132"/>
      <c r="D35" s="133"/>
      <c r="E35" s="134"/>
      <c r="F35" s="135"/>
      <c r="G35" s="136" t="s">
        <v>161</v>
      </c>
      <c r="H35" s="120">
        <v>2</v>
      </c>
      <c r="I35" s="191">
        <f>SUM(I36+I42)</f>
        <v>15251050</v>
      </c>
      <c r="J35" s="191">
        <f>SUM(J36+J42)</f>
        <v>5211650</v>
      </c>
      <c r="K35" s="193">
        <f>SUM(K36+K42)</f>
        <v>3597933.3299999996</v>
      </c>
      <c r="L35" s="194">
        <f>SUM(L36+L42)</f>
        <v>3597933.3299999996</v>
      </c>
    </row>
    <row r="36" spans="1:18" ht="14.25" customHeight="1">
      <c r="A36" s="137">
        <v>2</v>
      </c>
      <c r="B36" s="137">
        <v>1</v>
      </c>
      <c r="C36" s="138">
        <v>1</v>
      </c>
      <c r="D36" s="139"/>
      <c r="E36" s="137"/>
      <c r="F36" s="140"/>
      <c r="G36" s="139" t="s">
        <v>162</v>
      </c>
      <c r="H36" s="120">
        <v>3</v>
      </c>
      <c r="I36" s="191">
        <f>SUM(I37)</f>
        <v>15024900</v>
      </c>
      <c r="J36" s="191">
        <f>SUM(J37)</f>
        <v>5133900</v>
      </c>
      <c r="K36" s="192">
        <f>SUM(K37)</f>
        <v>3553994.03</v>
      </c>
      <c r="L36" s="191">
        <f>SUM(L37)</f>
        <v>3553994.03</v>
      </c>
    </row>
    <row r="37" spans="1:18" ht="13.5" customHeight="1">
      <c r="A37" s="141">
        <v>2</v>
      </c>
      <c r="B37" s="137">
        <v>1</v>
      </c>
      <c r="C37" s="138">
        <v>1</v>
      </c>
      <c r="D37" s="139">
        <v>1</v>
      </c>
      <c r="E37" s="137"/>
      <c r="F37" s="140"/>
      <c r="G37" s="139" t="s">
        <v>162</v>
      </c>
      <c r="H37" s="120">
        <v>4</v>
      </c>
      <c r="I37" s="191">
        <f t="shared" ref="I37:P37" si="0">SUM(I38+I40)</f>
        <v>15024900</v>
      </c>
      <c r="J37" s="191">
        <f t="shared" si="0"/>
        <v>5133900</v>
      </c>
      <c r="K37" s="191">
        <f t="shared" si="0"/>
        <v>3553994.03</v>
      </c>
      <c r="L37" s="191">
        <f t="shared" si="0"/>
        <v>3553994.03</v>
      </c>
      <c r="M37" s="129">
        <f t="shared" si="0"/>
        <v>0</v>
      </c>
      <c r="N37" s="129">
        <f t="shared" si="0"/>
        <v>0</v>
      </c>
      <c r="O37" s="129">
        <f t="shared" si="0"/>
        <v>0</v>
      </c>
      <c r="P37" s="129">
        <f t="shared" si="0"/>
        <v>0</v>
      </c>
    </row>
    <row r="38" spans="1:18" ht="14.25" customHeight="1">
      <c r="A38" s="141">
        <v>2</v>
      </c>
      <c r="B38" s="137">
        <v>1</v>
      </c>
      <c r="C38" s="138">
        <v>1</v>
      </c>
      <c r="D38" s="139">
        <v>1</v>
      </c>
      <c r="E38" s="137">
        <v>1</v>
      </c>
      <c r="F38" s="140"/>
      <c r="G38" s="139" t="s">
        <v>163</v>
      </c>
      <c r="H38" s="120">
        <v>5</v>
      </c>
      <c r="I38" s="192">
        <f>SUM(I39)</f>
        <v>14994900</v>
      </c>
      <c r="J38" s="192">
        <f>SUM(J39)</f>
        <v>5123900</v>
      </c>
      <c r="K38" s="192">
        <f>SUM(K39)</f>
        <v>3544886.13</v>
      </c>
      <c r="L38" s="192">
        <f>SUM(L39)</f>
        <v>3544886.13</v>
      </c>
    </row>
    <row r="39" spans="1:18" ht="14.25" customHeight="1">
      <c r="A39" s="141">
        <v>2</v>
      </c>
      <c r="B39" s="137">
        <v>1</v>
      </c>
      <c r="C39" s="138">
        <v>1</v>
      </c>
      <c r="D39" s="139">
        <v>1</v>
      </c>
      <c r="E39" s="137">
        <v>1</v>
      </c>
      <c r="F39" s="140">
        <v>1</v>
      </c>
      <c r="G39" s="139" t="s">
        <v>163</v>
      </c>
      <c r="H39" s="120">
        <v>6</v>
      </c>
      <c r="I39" s="195">
        <v>14994900</v>
      </c>
      <c r="J39" s="196">
        <v>5123900</v>
      </c>
      <c r="K39" s="196">
        <v>3544886.13</v>
      </c>
      <c r="L39" s="196">
        <v>3544886.13</v>
      </c>
      <c r="R39" s="142"/>
    </row>
    <row r="40" spans="1:18" ht="12.75" customHeight="1">
      <c r="A40" s="141">
        <v>2</v>
      </c>
      <c r="B40" s="137">
        <v>1</v>
      </c>
      <c r="C40" s="138">
        <v>1</v>
      </c>
      <c r="D40" s="139">
        <v>1</v>
      </c>
      <c r="E40" s="137">
        <v>2</v>
      </c>
      <c r="F40" s="140"/>
      <c r="G40" s="139" t="s">
        <v>164</v>
      </c>
      <c r="H40" s="120">
        <v>7</v>
      </c>
      <c r="I40" s="192">
        <f>I41</f>
        <v>30000</v>
      </c>
      <c r="J40" s="192">
        <f>J41</f>
        <v>10000</v>
      </c>
      <c r="K40" s="192">
        <f>K41</f>
        <v>9107.9</v>
      </c>
      <c r="L40" s="192">
        <f>L41</f>
        <v>9107.9</v>
      </c>
    </row>
    <row r="41" spans="1:18" ht="12.75" customHeight="1">
      <c r="A41" s="141">
        <v>2</v>
      </c>
      <c r="B41" s="137">
        <v>1</v>
      </c>
      <c r="C41" s="138">
        <v>1</v>
      </c>
      <c r="D41" s="139">
        <v>1</v>
      </c>
      <c r="E41" s="137">
        <v>2</v>
      </c>
      <c r="F41" s="140">
        <v>1</v>
      </c>
      <c r="G41" s="139" t="s">
        <v>164</v>
      </c>
      <c r="H41" s="120">
        <v>8</v>
      </c>
      <c r="I41" s="196">
        <v>30000</v>
      </c>
      <c r="J41" s="197">
        <v>10000</v>
      </c>
      <c r="K41" s="196">
        <v>9107.9</v>
      </c>
      <c r="L41" s="197">
        <v>9107.9</v>
      </c>
      <c r="R41" s="143"/>
    </row>
    <row r="42" spans="1:18" ht="13.5" customHeight="1">
      <c r="A42" s="141">
        <v>2</v>
      </c>
      <c r="B42" s="137">
        <v>1</v>
      </c>
      <c r="C42" s="138">
        <v>2</v>
      </c>
      <c r="D42" s="139"/>
      <c r="E42" s="137"/>
      <c r="F42" s="140"/>
      <c r="G42" s="139" t="s">
        <v>165</v>
      </c>
      <c r="H42" s="120">
        <v>9</v>
      </c>
      <c r="I42" s="192">
        <f t="shared" ref="I42:L44" si="1">I43</f>
        <v>226150</v>
      </c>
      <c r="J42" s="191">
        <f t="shared" si="1"/>
        <v>77750</v>
      </c>
      <c r="K42" s="192">
        <f t="shared" si="1"/>
        <v>43939.3</v>
      </c>
      <c r="L42" s="191">
        <f t="shared" si="1"/>
        <v>43939.3</v>
      </c>
    </row>
    <row r="43" spans="1:18" ht="15.6">
      <c r="A43" s="141">
        <v>2</v>
      </c>
      <c r="B43" s="137">
        <v>1</v>
      </c>
      <c r="C43" s="138">
        <v>2</v>
      </c>
      <c r="D43" s="139">
        <v>1</v>
      </c>
      <c r="E43" s="137"/>
      <c r="F43" s="140"/>
      <c r="G43" s="139" t="s">
        <v>165</v>
      </c>
      <c r="H43" s="120">
        <v>10</v>
      </c>
      <c r="I43" s="192">
        <f t="shared" si="1"/>
        <v>226150</v>
      </c>
      <c r="J43" s="191">
        <f t="shared" si="1"/>
        <v>77750</v>
      </c>
      <c r="K43" s="191">
        <f t="shared" si="1"/>
        <v>43939.3</v>
      </c>
      <c r="L43" s="191">
        <f t="shared" si="1"/>
        <v>43939.3</v>
      </c>
    </row>
    <row r="44" spans="1:18" ht="13.5" customHeight="1">
      <c r="A44" s="141">
        <v>2</v>
      </c>
      <c r="B44" s="137">
        <v>1</v>
      </c>
      <c r="C44" s="138">
        <v>2</v>
      </c>
      <c r="D44" s="139">
        <v>1</v>
      </c>
      <c r="E44" s="137">
        <v>1</v>
      </c>
      <c r="F44" s="140"/>
      <c r="G44" s="139" t="s">
        <v>165</v>
      </c>
      <c r="H44" s="120">
        <v>11</v>
      </c>
      <c r="I44" s="191">
        <f t="shared" si="1"/>
        <v>226150</v>
      </c>
      <c r="J44" s="191">
        <f t="shared" si="1"/>
        <v>77750</v>
      </c>
      <c r="K44" s="191">
        <f t="shared" si="1"/>
        <v>43939.3</v>
      </c>
      <c r="L44" s="191">
        <f t="shared" si="1"/>
        <v>43939.3</v>
      </c>
    </row>
    <row r="45" spans="1:18" ht="14.25" customHeight="1">
      <c r="A45" s="141">
        <v>2</v>
      </c>
      <c r="B45" s="137">
        <v>1</v>
      </c>
      <c r="C45" s="138">
        <v>2</v>
      </c>
      <c r="D45" s="139">
        <v>1</v>
      </c>
      <c r="E45" s="137">
        <v>1</v>
      </c>
      <c r="F45" s="140">
        <v>1</v>
      </c>
      <c r="G45" s="139" t="s">
        <v>165</v>
      </c>
      <c r="H45" s="120">
        <v>12</v>
      </c>
      <c r="I45" s="197">
        <v>226150</v>
      </c>
      <c r="J45" s="196">
        <v>77750</v>
      </c>
      <c r="K45" s="196">
        <v>43939.3</v>
      </c>
      <c r="L45" s="196">
        <v>43939.3</v>
      </c>
    </row>
    <row r="46" spans="1:18" ht="15.6">
      <c r="A46" s="144">
        <v>2</v>
      </c>
      <c r="B46" s="145">
        <v>2</v>
      </c>
      <c r="C46" s="132"/>
      <c r="D46" s="133"/>
      <c r="E46" s="134"/>
      <c r="F46" s="135"/>
      <c r="G46" s="136" t="s">
        <v>166</v>
      </c>
      <c r="H46" s="120">
        <v>13</v>
      </c>
      <c r="I46" s="198">
        <f t="shared" ref="I46:L48" si="2">I47</f>
        <v>11437900</v>
      </c>
      <c r="J46" s="199">
        <f t="shared" si="2"/>
        <v>6377800</v>
      </c>
      <c r="K46" s="198">
        <f t="shared" si="2"/>
        <v>3353992.1</v>
      </c>
      <c r="L46" s="198">
        <f t="shared" si="2"/>
        <v>3290097.05</v>
      </c>
    </row>
    <row r="47" spans="1:18" ht="15.6">
      <c r="A47" s="141">
        <v>2</v>
      </c>
      <c r="B47" s="137">
        <v>2</v>
      </c>
      <c r="C47" s="138">
        <v>1</v>
      </c>
      <c r="D47" s="139"/>
      <c r="E47" s="137"/>
      <c r="F47" s="140"/>
      <c r="G47" s="133" t="s">
        <v>166</v>
      </c>
      <c r="H47" s="120">
        <v>14</v>
      </c>
      <c r="I47" s="191">
        <f t="shared" si="2"/>
        <v>11437900</v>
      </c>
      <c r="J47" s="192">
        <f t="shared" si="2"/>
        <v>6377800</v>
      </c>
      <c r="K47" s="191">
        <f t="shared" si="2"/>
        <v>3353992.1</v>
      </c>
      <c r="L47" s="192">
        <f t="shared" si="2"/>
        <v>3290097.05</v>
      </c>
    </row>
    <row r="48" spans="1:18" ht="15.6">
      <c r="A48" s="141">
        <v>2</v>
      </c>
      <c r="B48" s="137">
        <v>2</v>
      </c>
      <c r="C48" s="138">
        <v>1</v>
      </c>
      <c r="D48" s="139">
        <v>1</v>
      </c>
      <c r="E48" s="137"/>
      <c r="F48" s="140"/>
      <c r="G48" s="133" t="s">
        <v>166</v>
      </c>
      <c r="H48" s="120">
        <v>15</v>
      </c>
      <c r="I48" s="191">
        <f t="shared" si="2"/>
        <v>11437900</v>
      </c>
      <c r="J48" s="192">
        <f t="shared" si="2"/>
        <v>6377800</v>
      </c>
      <c r="K48" s="194">
        <f t="shared" si="2"/>
        <v>3353992.1</v>
      </c>
      <c r="L48" s="194">
        <f t="shared" si="2"/>
        <v>3290097.05</v>
      </c>
    </row>
    <row r="49" spans="1:12" ht="15.6">
      <c r="A49" s="146">
        <v>2</v>
      </c>
      <c r="B49" s="147">
        <v>2</v>
      </c>
      <c r="C49" s="148">
        <v>1</v>
      </c>
      <c r="D49" s="149">
        <v>1</v>
      </c>
      <c r="E49" s="147">
        <v>1</v>
      </c>
      <c r="F49" s="150"/>
      <c r="G49" s="133" t="s">
        <v>166</v>
      </c>
      <c r="H49" s="120">
        <v>16</v>
      </c>
      <c r="I49" s="200">
        <f>SUM(I50:I65)</f>
        <v>11437900</v>
      </c>
      <c r="J49" s="200">
        <f>SUM(J50:J65)</f>
        <v>6377800</v>
      </c>
      <c r="K49" s="201">
        <f>SUM(K50:K65)</f>
        <v>3353992.1</v>
      </c>
      <c r="L49" s="201">
        <f>SUM(L50:L65)</f>
        <v>3290097.05</v>
      </c>
    </row>
    <row r="50" spans="1:12" ht="15.6">
      <c r="A50" s="141">
        <v>2</v>
      </c>
      <c r="B50" s="137">
        <v>2</v>
      </c>
      <c r="C50" s="138">
        <v>1</v>
      </c>
      <c r="D50" s="139">
        <v>1</v>
      </c>
      <c r="E50" s="137">
        <v>1</v>
      </c>
      <c r="F50" s="151">
        <v>1</v>
      </c>
      <c r="G50" s="139" t="s">
        <v>167</v>
      </c>
      <c r="H50" s="120">
        <v>17</v>
      </c>
      <c r="I50" s="196"/>
      <c r="J50" s="196"/>
      <c r="K50" s="196"/>
      <c r="L50" s="196"/>
    </row>
    <row r="51" spans="1:12" ht="26.25" customHeight="1">
      <c r="A51" s="141">
        <v>2</v>
      </c>
      <c r="B51" s="137">
        <v>2</v>
      </c>
      <c r="C51" s="138">
        <v>1</v>
      </c>
      <c r="D51" s="139">
        <v>1</v>
      </c>
      <c r="E51" s="137">
        <v>1</v>
      </c>
      <c r="F51" s="140">
        <v>2</v>
      </c>
      <c r="G51" s="139" t="s">
        <v>168</v>
      </c>
      <c r="H51" s="120">
        <v>18</v>
      </c>
      <c r="I51" s="196">
        <v>25000</v>
      </c>
      <c r="J51" s="196">
        <v>10200</v>
      </c>
      <c r="K51" s="196">
        <v>133.5</v>
      </c>
      <c r="L51" s="196">
        <v>133.5</v>
      </c>
    </row>
    <row r="52" spans="1:12" ht="26.25" customHeight="1">
      <c r="A52" s="141">
        <v>2</v>
      </c>
      <c r="B52" s="137">
        <v>2</v>
      </c>
      <c r="C52" s="138">
        <v>1</v>
      </c>
      <c r="D52" s="139">
        <v>1</v>
      </c>
      <c r="E52" s="137">
        <v>1</v>
      </c>
      <c r="F52" s="140">
        <v>5</v>
      </c>
      <c r="G52" s="139" t="s">
        <v>169</v>
      </c>
      <c r="H52" s="120">
        <v>19</v>
      </c>
      <c r="I52" s="196">
        <v>122800</v>
      </c>
      <c r="J52" s="196">
        <v>52800</v>
      </c>
      <c r="K52" s="196">
        <v>49224.5</v>
      </c>
      <c r="L52" s="196">
        <v>49224.5</v>
      </c>
    </row>
    <row r="53" spans="1:12" ht="27" customHeight="1">
      <c r="A53" s="141">
        <v>2</v>
      </c>
      <c r="B53" s="137">
        <v>2</v>
      </c>
      <c r="C53" s="138">
        <v>1</v>
      </c>
      <c r="D53" s="139">
        <v>1</v>
      </c>
      <c r="E53" s="137">
        <v>1</v>
      </c>
      <c r="F53" s="140">
        <v>6</v>
      </c>
      <c r="G53" s="139" t="s">
        <v>170</v>
      </c>
      <c r="H53" s="120">
        <v>20</v>
      </c>
      <c r="I53" s="196">
        <v>43300</v>
      </c>
      <c r="J53" s="196">
        <v>13400</v>
      </c>
      <c r="K53" s="196">
        <v>6560.9</v>
      </c>
      <c r="L53" s="196">
        <v>6560.9</v>
      </c>
    </row>
    <row r="54" spans="1:12" ht="26.25" customHeight="1">
      <c r="A54" s="152">
        <v>2</v>
      </c>
      <c r="B54" s="134">
        <v>2</v>
      </c>
      <c r="C54" s="132">
        <v>1</v>
      </c>
      <c r="D54" s="133">
        <v>1</v>
      </c>
      <c r="E54" s="134">
        <v>1</v>
      </c>
      <c r="F54" s="135">
        <v>7</v>
      </c>
      <c r="G54" s="133" t="s">
        <v>171</v>
      </c>
      <c r="H54" s="120">
        <v>21</v>
      </c>
      <c r="I54" s="196">
        <v>1000</v>
      </c>
      <c r="J54" s="196"/>
      <c r="K54" s="196"/>
      <c r="L54" s="196"/>
    </row>
    <row r="55" spans="1:12" ht="12" customHeight="1">
      <c r="A55" s="141">
        <v>2</v>
      </c>
      <c r="B55" s="137">
        <v>2</v>
      </c>
      <c r="C55" s="138">
        <v>1</v>
      </c>
      <c r="D55" s="139">
        <v>1</v>
      </c>
      <c r="E55" s="137">
        <v>1</v>
      </c>
      <c r="F55" s="140">
        <v>11</v>
      </c>
      <c r="G55" s="139" t="s">
        <v>172</v>
      </c>
      <c r="H55" s="120">
        <v>22</v>
      </c>
      <c r="I55" s="197">
        <v>136900</v>
      </c>
      <c r="J55" s="196">
        <v>69000</v>
      </c>
      <c r="K55" s="196">
        <v>34894.089999999997</v>
      </c>
      <c r="L55" s="196">
        <v>34894.089999999997</v>
      </c>
    </row>
    <row r="56" spans="1:12" ht="15.75" customHeight="1">
      <c r="A56" s="146">
        <v>2</v>
      </c>
      <c r="B56" s="153">
        <v>2</v>
      </c>
      <c r="C56" s="154">
        <v>1</v>
      </c>
      <c r="D56" s="154">
        <v>1</v>
      </c>
      <c r="E56" s="154">
        <v>1</v>
      </c>
      <c r="F56" s="155">
        <v>12</v>
      </c>
      <c r="G56" s="156" t="s">
        <v>173</v>
      </c>
      <c r="H56" s="120">
        <v>23</v>
      </c>
      <c r="I56" s="202"/>
      <c r="J56" s="196"/>
      <c r="K56" s="196"/>
      <c r="L56" s="196"/>
    </row>
    <row r="57" spans="1:12" ht="27.6">
      <c r="A57" s="141">
        <v>2</v>
      </c>
      <c r="B57" s="137">
        <v>2</v>
      </c>
      <c r="C57" s="138">
        <v>1</v>
      </c>
      <c r="D57" s="138">
        <v>1</v>
      </c>
      <c r="E57" s="138">
        <v>1</v>
      </c>
      <c r="F57" s="140">
        <v>14</v>
      </c>
      <c r="G57" s="157" t="s">
        <v>174</v>
      </c>
      <c r="H57" s="120">
        <v>24</v>
      </c>
      <c r="I57" s="197">
        <v>392600</v>
      </c>
      <c r="J57" s="197">
        <v>128200</v>
      </c>
      <c r="K57" s="197">
        <v>88042.3</v>
      </c>
      <c r="L57" s="197">
        <v>88042.3</v>
      </c>
    </row>
    <row r="58" spans="1:12" ht="27.75" customHeight="1">
      <c r="A58" s="141">
        <v>2</v>
      </c>
      <c r="B58" s="137">
        <v>2</v>
      </c>
      <c r="C58" s="138">
        <v>1</v>
      </c>
      <c r="D58" s="138">
        <v>1</v>
      </c>
      <c r="E58" s="138">
        <v>1</v>
      </c>
      <c r="F58" s="140">
        <v>15</v>
      </c>
      <c r="G58" s="139" t="s">
        <v>175</v>
      </c>
      <c r="H58" s="120">
        <v>25</v>
      </c>
      <c r="I58" s="197">
        <v>74300</v>
      </c>
      <c r="J58" s="196">
        <v>58800</v>
      </c>
      <c r="K58" s="196">
        <v>128.96</v>
      </c>
      <c r="L58" s="196">
        <v>128.96</v>
      </c>
    </row>
    <row r="59" spans="1:12" ht="15.6">
      <c r="A59" s="141">
        <v>2</v>
      </c>
      <c r="B59" s="137">
        <v>2</v>
      </c>
      <c r="C59" s="138">
        <v>1</v>
      </c>
      <c r="D59" s="138">
        <v>1</v>
      </c>
      <c r="E59" s="138">
        <v>1</v>
      </c>
      <c r="F59" s="140">
        <v>16</v>
      </c>
      <c r="G59" s="139" t="s">
        <v>176</v>
      </c>
      <c r="H59" s="120">
        <v>26</v>
      </c>
      <c r="I59" s="197">
        <v>189900</v>
      </c>
      <c r="J59" s="196">
        <v>35000</v>
      </c>
      <c r="K59" s="196">
        <v>31720.5</v>
      </c>
      <c r="L59" s="196">
        <v>31720.5</v>
      </c>
    </row>
    <row r="60" spans="1:12" ht="27.75" customHeight="1">
      <c r="A60" s="141">
        <v>2</v>
      </c>
      <c r="B60" s="137">
        <v>2</v>
      </c>
      <c r="C60" s="138">
        <v>1</v>
      </c>
      <c r="D60" s="138">
        <v>1</v>
      </c>
      <c r="E60" s="138">
        <v>1</v>
      </c>
      <c r="F60" s="140">
        <v>17</v>
      </c>
      <c r="G60" s="139" t="s">
        <v>177</v>
      </c>
      <c r="H60" s="120">
        <v>27</v>
      </c>
      <c r="I60" s="197">
        <v>75000</v>
      </c>
      <c r="J60" s="197">
        <v>65000</v>
      </c>
      <c r="K60" s="197">
        <v>17757.96</v>
      </c>
      <c r="L60" s="197">
        <v>17757.96</v>
      </c>
    </row>
    <row r="61" spans="1:12" ht="14.25" customHeight="1">
      <c r="A61" s="141">
        <v>2</v>
      </c>
      <c r="B61" s="137">
        <v>2</v>
      </c>
      <c r="C61" s="138">
        <v>1</v>
      </c>
      <c r="D61" s="138">
        <v>1</v>
      </c>
      <c r="E61" s="138">
        <v>1</v>
      </c>
      <c r="F61" s="140">
        <v>20</v>
      </c>
      <c r="G61" s="139" t="s">
        <v>178</v>
      </c>
      <c r="H61" s="120">
        <v>28</v>
      </c>
      <c r="I61" s="197">
        <v>591800</v>
      </c>
      <c r="J61" s="196">
        <v>276600</v>
      </c>
      <c r="K61" s="196">
        <v>78321.22</v>
      </c>
      <c r="L61" s="196">
        <v>78321.22</v>
      </c>
    </row>
    <row r="62" spans="1:12" ht="27.75" customHeight="1">
      <c r="A62" s="141">
        <v>2</v>
      </c>
      <c r="B62" s="137">
        <v>2</v>
      </c>
      <c r="C62" s="138">
        <v>1</v>
      </c>
      <c r="D62" s="138">
        <v>1</v>
      </c>
      <c r="E62" s="138">
        <v>1</v>
      </c>
      <c r="F62" s="140">
        <v>21</v>
      </c>
      <c r="G62" s="139" t="s">
        <v>179</v>
      </c>
      <c r="H62" s="120">
        <v>29</v>
      </c>
      <c r="I62" s="197">
        <v>7623500</v>
      </c>
      <c r="J62" s="196">
        <v>4482200</v>
      </c>
      <c r="K62" s="196">
        <v>2705930.95</v>
      </c>
      <c r="L62" s="196">
        <v>2660630.7000000002</v>
      </c>
    </row>
    <row r="63" spans="1:12" ht="12" customHeight="1">
      <c r="A63" s="141">
        <v>2</v>
      </c>
      <c r="B63" s="137">
        <v>2</v>
      </c>
      <c r="C63" s="138">
        <v>1</v>
      </c>
      <c r="D63" s="138">
        <v>1</v>
      </c>
      <c r="E63" s="138">
        <v>1</v>
      </c>
      <c r="F63" s="140">
        <v>22</v>
      </c>
      <c r="G63" s="139" t="s">
        <v>180</v>
      </c>
      <c r="H63" s="120">
        <v>30</v>
      </c>
      <c r="I63" s="197">
        <v>59200</v>
      </c>
      <c r="J63" s="196">
        <v>26600</v>
      </c>
      <c r="K63" s="196">
        <v>2843.88</v>
      </c>
      <c r="L63" s="196">
        <v>2828.89</v>
      </c>
    </row>
    <row r="64" spans="1:12" ht="12" customHeight="1">
      <c r="A64" s="141">
        <v>2</v>
      </c>
      <c r="B64" s="137">
        <v>2</v>
      </c>
      <c r="C64" s="138">
        <v>1</v>
      </c>
      <c r="D64" s="138">
        <v>1</v>
      </c>
      <c r="E64" s="138">
        <v>1</v>
      </c>
      <c r="F64" s="140">
        <v>23</v>
      </c>
      <c r="G64" s="139" t="s">
        <v>181</v>
      </c>
      <c r="H64" s="120">
        <v>31</v>
      </c>
      <c r="I64" s="197">
        <v>261000</v>
      </c>
      <c r="J64" s="196">
        <v>229300</v>
      </c>
      <c r="K64" s="196">
        <v>138628.49</v>
      </c>
      <c r="L64" s="196">
        <v>138628.49</v>
      </c>
    </row>
    <row r="65" spans="1:12" ht="15" customHeight="1">
      <c r="A65" s="141">
        <v>2</v>
      </c>
      <c r="B65" s="137">
        <v>2</v>
      </c>
      <c r="C65" s="138">
        <v>1</v>
      </c>
      <c r="D65" s="138">
        <v>1</v>
      </c>
      <c r="E65" s="138">
        <v>1</v>
      </c>
      <c r="F65" s="140">
        <v>30</v>
      </c>
      <c r="G65" s="139" t="s">
        <v>182</v>
      </c>
      <c r="H65" s="120">
        <v>32</v>
      </c>
      <c r="I65" s="197">
        <v>1841600</v>
      </c>
      <c r="J65" s="196">
        <v>930700</v>
      </c>
      <c r="K65" s="196">
        <v>199804.85</v>
      </c>
      <c r="L65" s="196">
        <v>181225.04</v>
      </c>
    </row>
    <row r="66" spans="1:12" ht="14.25" customHeight="1">
      <c r="A66" s="158">
        <v>2</v>
      </c>
      <c r="B66" s="159">
        <v>3</v>
      </c>
      <c r="C66" s="131"/>
      <c r="D66" s="132"/>
      <c r="E66" s="132"/>
      <c r="F66" s="135"/>
      <c r="G66" s="160" t="s">
        <v>183</v>
      </c>
      <c r="H66" s="120">
        <v>33</v>
      </c>
      <c r="I66" s="198">
        <f>I67</f>
        <v>0</v>
      </c>
      <c r="J66" s="198">
        <f>J67</f>
        <v>0</v>
      </c>
      <c r="K66" s="198">
        <f>K67</f>
        <v>0</v>
      </c>
      <c r="L66" s="198">
        <f>L67</f>
        <v>0</v>
      </c>
    </row>
    <row r="67" spans="1:12" ht="13.5" customHeight="1">
      <c r="A67" s="141">
        <v>2</v>
      </c>
      <c r="B67" s="137">
        <v>3</v>
      </c>
      <c r="C67" s="138">
        <v>1</v>
      </c>
      <c r="D67" s="138"/>
      <c r="E67" s="138"/>
      <c r="F67" s="140"/>
      <c r="G67" s="139" t="s">
        <v>184</v>
      </c>
      <c r="H67" s="120">
        <v>34</v>
      </c>
      <c r="I67" s="191">
        <f>SUM(I68+I73+I78)</f>
        <v>0</v>
      </c>
      <c r="J67" s="203">
        <f>SUM(J68+J73+J78)</f>
        <v>0</v>
      </c>
      <c r="K67" s="192">
        <f>SUM(K68+K73+K78)</f>
        <v>0</v>
      </c>
      <c r="L67" s="191">
        <f>SUM(L68+L73+L78)</f>
        <v>0</v>
      </c>
    </row>
    <row r="68" spans="1:12" ht="15" customHeight="1">
      <c r="A68" s="141">
        <v>2</v>
      </c>
      <c r="B68" s="137">
        <v>3</v>
      </c>
      <c r="C68" s="138">
        <v>1</v>
      </c>
      <c r="D68" s="138">
        <v>1</v>
      </c>
      <c r="E68" s="138"/>
      <c r="F68" s="140"/>
      <c r="G68" s="139" t="s">
        <v>185</v>
      </c>
      <c r="H68" s="120">
        <v>35</v>
      </c>
      <c r="I68" s="191">
        <f>I69</f>
        <v>0</v>
      </c>
      <c r="J68" s="203">
        <f>J69</f>
        <v>0</v>
      </c>
      <c r="K68" s="192">
        <f>K69</f>
        <v>0</v>
      </c>
      <c r="L68" s="191">
        <f>L69</f>
        <v>0</v>
      </c>
    </row>
    <row r="69" spans="1:12" ht="13.5" customHeight="1">
      <c r="A69" s="141">
        <v>2</v>
      </c>
      <c r="B69" s="137">
        <v>3</v>
      </c>
      <c r="C69" s="138">
        <v>1</v>
      </c>
      <c r="D69" s="138">
        <v>1</v>
      </c>
      <c r="E69" s="138">
        <v>1</v>
      </c>
      <c r="F69" s="140"/>
      <c r="G69" s="139" t="s">
        <v>185</v>
      </c>
      <c r="H69" s="120">
        <v>36</v>
      </c>
      <c r="I69" s="191">
        <f>SUM(I70:I72)</f>
        <v>0</v>
      </c>
      <c r="J69" s="203">
        <f>SUM(J70:J72)</f>
        <v>0</v>
      </c>
      <c r="K69" s="192">
        <f>SUM(K70:K72)</f>
        <v>0</v>
      </c>
      <c r="L69" s="191">
        <f>SUM(L70:L72)</f>
        <v>0</v>
      </c>
    </row>
    <row r="70" spans="1:12" s="161" customFormat="1" ht="25.5" customHeight="1">
      <c r="A70" s="141">
        <v>2</v>
      </c>
      <c r="B70" s="137">
        <v>3</v>
      </c>
      <c r="C70" s="138">
        <v>1</v>
      </c>
      <c r="D70" s="138">
        <v>1</v>
      </c>
      <c r="E70" s="138">
        <v>1</v>
      </c>
      <c r="F70" s="140">
        <v>1</v>
      </c>
      <c r="G70" s="139" t="s">
        <v>186</v>
      </c>
      <c r="H70" s="120">
        <v>37</v>
      </c>
      <c r="I70" s="197"/>
      <c r="J70" s="197"/>
      <c r="K70" s="197"/>
      <c r="L70" s="197"/>
    </row>
    <row r="71" spans="1:12" ht="19.5" customHeight="1">
      <c r="A71" s="141">
        <v>2</v>
      </c>
      <c r="B71" s="134">
        <v>3</v>
      </c>
      <c r="C71" s="132">
        <v>1</v>
      </c>
      <c r="D71" s="132">
        <v>1</v>
      </c>
      <c r="E71" s="132">
        <v>1</v>
      </c>
      <c r="F71" s="135">
        <v>2</v>
      </c>
      <c r="G71" s="133" t="s">
        <v>187</v>
      </c>
      <c r="H71" s="120">
        <v>38</v>
      </c>
      <c r="I71" s="195"/>
      <c r="J71" s="195"/>
      <c r="K71" s="195"/>
      <c r="L71" s="195"/>
    </row>
    <row r="72" spans="1:12" ht="16.5" customHeight="1">
      <c r="A72" s="137">
        <v>2</v>
      </c>
      <c r="B72" s="138">
        <v>3</v>
      </c>
      <c r="C72" s="138">
        <v>1</v>
      </c>
      <c r="D72" s="138">
        <v>1</v>
      </c>
      <c r="E72" s="138">
        <v>1</v>
      </c>
      <c r="F72" s="140">
        <v>3</v>
      </c>
      <c r="G72" s="139" t="s">
        <v>188</v>
      </c>
      <c r="H72" s="120">
        <v>39</v>
      </c>
      <c r="I72" s="197"/>
      <c r="J72" s="197"/>
      <c r="K72" s="197"/>
      <c r="L72" s="197"/>
    </row>
    <row r="73" spans="1:12" ht="29.25" customHeight="1">
      <c r="A73" s="134">
        <v>2</v>
      </c>
      <c r="B73" s="132">
        <v>3</v>
      </c>
      <c r="C73" s="132">
        <v>1</v>
      </c>
      <c r="D73" s="132">
        <v>2</v>
      </c>
      <c r="E73" s="132"/>
      <c r="F73" s="135"/>
      <c r="G73" s="133" t="s">
        <v>189</v>
      </c>
      <c r="H73" s="120">
        <v>40</v>
      </c>
      <c r="I73" s="198">
        <f>I74</f>
        <v>0</v>
      </c>
      <c r="J73" s="204">
        <f>J74</f>
        <v>0</v>
      </c>
      <c r="K73" s="199">
        <f>K74</f>
        <v>0</v>
      </c>
      <c r="L73" s="199">
        <f>L74</f>
        <v>0</v>
      </c>
    </row>
    <row r="74" spans="1:12" ht="27" customHeight="1">
      <c r="A74" s="147">
        <v>2</v>
      </c>
      <c r="B74" s="148">
        <v>3</v>
      </c>
      <c r="C74" s="148">
        <v>1</v>
      </c>
      <c r="D74" s="148">
        <v>2</v>
      </c>
      <c r="E74" s="148">
        <v>1</v>
      </c>
      <c r="F74" s="150"/>
      <c r="G74" s="133" t="s">
        <v>189</v>
      </c>
      <c r="H74" s="120">
        <v>41</v>
      </c>
      <c r="I74" s="194">
        <f>SUM(I75:I77)</f>
        <v>0</v>
      </c>
      <c r="J74" s="205">
        <f>SUM(J75:J77)</f>
        <v>0</v>
      </c>
      <c r="K74" s="193">
        <f>SUM(K75:K77)</f>
        <v>0</v>
      </c>
      <c r="L74" s="192">
        <f>SUM(L75:L77)</f>
        <v>0</v>
      </c>
    </row>
    <row r="75" spans="1:12" s="161" customFormat="1" ht="27" customHeight="1">
      <c r="A75" s="137">
        <v>2</v>
      </c>
      <c r="B75" s="138">
        <v>3</v>
      </c>
      <c r="C75" s="138">
        <v>1</v>
      </c>
      <c r="D75" s="138">
        <v>2</v>
      </c>
      <c r="E75" s="138">
        <v>1</v>
      </c>
      <c r="F75" s="140">
        <v>1</v>
      </c>
      <c r="G75" s="141" t="s">
        <v>186</v>
      </c>
      <c r="H75" s="120">
        <v>42</v>
      </c>
      <c r="I75" s="197"/>
      <c r="J75" s="197"/>
      <c r="K75" s="197"/>
      <c r="L75" s="197"/>
    </row>
    <row r="76" spans="1:12" ht="16.5" customHeight="1">
      <c r="A76" s="137">
        <v>2</v>
      </c>
      <c r="B76" s="138">
        <v>3</v>
      </c>
      <c r="C76" s="138">
        <v>1</v>
      </c>
      <c r="D76" s="138">
        <v>2</v>
      </c>
      <c r="E76" s="138">
        <v>1</v>
      </c>
      <c r="F76" s="140">
        <v>2</v>
      </c>
      <c r="G76" s="141" t="s">
        <v>187</v>
      </c>
      <c r="H76" s="120">
        <v>43</v>
      </c>
      <c r="I76" s="197"/>
      <c r="J76" s="197"/>
      <c r="K76" s="197"/>
      <c r="L76" s="197"/>
    </row>
    <row r="77" spans="1:12" ht="15" customHeight="1">
      <c r="A77" s="137">
        <v>2</v>
      </c>
      <c r="B77" s="138">
        <v>3</v>
      </c>
      <c r="C77" s="138">
        <v>1</v>
      </c>
      <c r="D77" s="138">
        <v>2</v>
      </c>
      <c r="E77" s="138">
        <v>1</v>
      </c>
      <c r="F77" s="140">
        <v>3</v>
      </c>
      <c r="G77" s="141" t="s">
        <v>188</v>
      </c>
      <c r="H77" s="120">
        <v>44</v>
      </c>
      <c r="I77" s="197"/>
      <c r="J77" s="197"/>
      <c r="K77" s="197"/>
      <c r="L77" s="197"/>
    </row>
    <row r="78" spans="1:12" ht="27.75" customHeight="1">
      <c r="A78" s="137">
        <v>2</v>
      </c>
      <c r="B78" s="138">
        <v>3</v>
      </c>
      <c r="C78" s="138">
        <v>1</v>
      </c>
      <c r="D78" s="138">
        <v>3</v>
      </c>
      <c r="E78" s="138"/>
      <c r="F78" s="140"/>
      <c r="G78" s="141" t="s">
        <v>190</v>
      </c>
      <c r="H78" s="120">
        <v>45</v>
      </c>
      <c r="I78" s="191">
        <f>I79</f>
        <v>0</v>
      </c>
      <c r="J78" s="203">
        <f>J79</f>
        <v>0</v>
      </c>
      <c r="K78" s="192">
        <f>K79</f>
        <v>0</v>
      </c>
      <c r="L78" s="192">
        <f>L79</f>
        <v>0</v>
      </c>
    </row>
    <row r="79" spans="1:12" ht="26.25" customHeight="1">
      <c r="A79" s="137">
        <v>2</v>
      </c>
      <c r="B79" s="138">
        <v>3</v>
      </c>
      <c r="C79" s="138">
        <v>1</v>
      </c>
      <c r="D79" s="138">
        <v>3</v>
      </c>
      <c r="E79" s="138">
        <v>1</v>
      </c>
      <c r="F79" s="140"/>
      <c r="G79" s="141" t="s">
        <v>191</v>
      </c>
      <c r="H79" s="120">
        <v>46</v>
      </c>
      <c r="I79" s="191">
        <f>SUM(I80:I82)</f>
        <v>0</v>
      </c>
      <c r="J79" s="203">
        <f>SUM(J80:J82)</f>
        <v>0</v>
      </c>
      <c r="K79" s="192">
        <f>SUM(K80:K82)</f>
        <v>0</v>
      </c>
      <c r="L79" s="192">
        <f>SUM(L80:L82)</f>
        <v>0</v>
      </c>
    </row>
    <row r="80" spans="1:12" ht="15.6">
      <c r="A80" s="134">
        <v>2</v>
      </c>
      <c r="B80" s="132">
        <v>3</v>
      </c>
      <c r="C80" s="132">
        <v>1</v>
      </c>
      <c r="D80" s="132">
        <v>3</v>
      </c>
      <c r="E80" s="132">
        <v>1</v>
      </c>
      <c r="F80" s="135">
        <v>1</v>
      </c>
      <c r="G80" s="152" t="s">
        <v>192</v>
      </c>
      <c r="H80" s="120">
        <v>47</v>
      </c>
      <c r="I80" s="195"/>
      <c r="J80" s="195"/>
      <c r="K80" s="195"/>
      <c r="L80" s="195"/>
    </row>
    <row r="81" spans="1:12" ht="15.6">
      <c r="A81" s="137">
        <v>2</v>
      </c>
      <c r="B81" s="138">
        <v>3</v>
      </c>
      <c r="C81" s="138">
        <v>1</v>
      </c>
      <c r="D81" s="138">
        <v>3</v>
      </c>
      <c r="E81" s="138">
        <v>1</v>
      </c>
      <c r="F81" s="140">
        <v>2</v>
      </c>
      <c r="G81" s="141" t="s">
        <v>193</v>
      </c>
      <c r="H81" s="120">
        <v>48</v>
      </c>
      <c r="I81" s="197"/>
      <c r="J81" s="197"/>
      <c r="K81" s="197"/>
      <c r="L81" s="197"/>
    </row>
    <row r="82" spans="1:12" ht="15.6">
      <c r="A82" s="134">
        <v>2</v>
      </c>
      <c r="B82" s="132">
        <v>3</v>
      </c>
      <c r="C82" s="132">
        <v>1</v>
      </c>
      <c r="D82" s="132">
        <v>3</v>
      </c>
      <c r="E82" s="132">
        <v>1</v>
      </c>
      <c r="F82" s="135">
        <v>3</v>
      </c>
      <c r="G82" s="152" t="s">
        <v>194</v>
      </c>
      <c r="H82" s="120">
        <v>49</v>
      </c>
      <c r="I82" s="195"/>
      <c r="J82" s="195"/>
      <c r="K82" s="195"/>
      <c r="L82" s="195"/>
    </row>
    <row r="83" spans="1:12" ht="12.75" customHeight="1">
      <c r="A83" s="134">
        <v>2</v>
      </c>
      <c r="B83" s="132">
        <v>3</v>
      </c>
      <c r="C83" s="132">
        <v>2</v>
      </c>
      <c r="D83" s="132"/>
      <c r="E83" s="132"/>
      <c r="F83" s="135"/>
      <c r="G83" s="152" t="s">
        <v>195</v>
      </c>
      <c r="H83" s="120">
        <v>50</v>
      </c>
      <c r="I83" s="191">
        <f t="shared" ref="I83:L84" si="3">I84</f>
        <v>0</v>
      </c>
      <c r="J83" s="191">
        <f t="shared" si="3"/>
        <v>0</v>
      </c>
      <c r="K83" s="191">
        <f t="shared" si="3"/>
        <v>0</v>
      </c>
      <c r="L83" s="191">
        <f t="shared" si="3"/>
        <v>0</v>
      </c>
    </row>
    <row r="84" spans="1:12" ht="12" customHeight="1">
      <c r="A84" s="134">
        <v>2</v>
      </c>
      <c r="B84" s="132">
        <v>3</v>
      </c>
      <c r="C84" s="132">
        <v>2</v>
      </c>
      <c r="D84" s="132">
        <v>1</v>
      </c>
      <c r="E84" s="132"/>
      <c r="F84" s="135"/>
      <c r="G84" s="152" t="s">
        <v>195</v>
      </c>
      <c r="H84" s="120">
        <v>51</v>
      </c>
      <c r="I84" s="191">
        <f t="shared" si="3"/>
        <v>0</v>
      </c>
      <c r="J84" s="191">
        <f t="shared" si="3"/>
        <v>0</v>
      </c>
      <c r="K84" s="191">
        <f t="shared" si="3"/>
        <v>0</v>
      </c>
      <c r="L84" s="191">
        <f t="shared" si="3"/>
        <v>0</v>
      </c>
    </row>
    <row r="85" spans="1:12" ht="15.75" customHeight="1">
      <c r="A85" s="134">
        <v>2</v>
      </c>
      <c r="B85" s="132">
        <v>3</v>
      </c>
      <c r="C85" s="132">
        <v>2</v>
      </c>
      <c r="D85" s="132">
        <v>1</v>
      </c>
      <c r="E85" s="132">
        <v>1</v>
      </c>
      <c r="F85" s="135"/>
      <c r="G85" s="152" t="s">
        <v>195</v>
      </c>
      <c r="H85" s="120">
        <v>52</v>
      </c>
      <c r="I85" s="191">
        <f>SUM(I86)</f>
        <v>0</v>
      </c>
      <c r="J85" s="191">
        <f>SUM(J86)</f>
        <v>0</v>
      </c>
      <c r="K85" s="191">
        <f>SUM(K86)</f>
        <v>0</v>
      </c>
      <c r="L85" s="191">
        <f>SUM(L86)</f>
        <v>0</v>
      </c>
    </row>
    <row r="86" spans="1:12" ht="13.5" customHeight="1">
      <c r="A86" s="134">
        <v>2</v>
      </c>
      <c r="B86" s="132">
        <v>3</v>
      </c>
      <c r="C86" s="132">
        <v>2</v>
      </c>
      <c r="D86" s="132">
        <v>1</v>
      </c>
      <c r="E86" s="132">
        <v>1</v>
      </c>
      <c r="F86" s="135">
        <v>1</v>
      </c>
      <c r="G86" s="152" t="s">
        <v>195</v>
      </c>
      <c r="H86" s="120">
        <v>53</v>
      </c>
      <c r="I86" s="197"/>
      <c r="J86" s="197"/>
      <c r="K86" s="197"/>
      <c r="L86" s="197"/>
    </row>
    <row r="87" spans="1:12" ht="16.5" customHeight="1">
      <c r="A87" s="125">
        <v>2</v>
      </c>
      <c r="B87" s="126">
        <v>4</v>
      </c>
      <c r="C87" s="126"/>
      <c r="D87" s="126"/>
      <c r="E87" s="126"/>
      <c r="F87" s="128"/>
      <c r="G87" s="162" t="s">
        <v>196</v>
      </c>
      <c r="H87" s="120">
        <v>54</v>
      </c>
      <c r="I87" s="191">
        <f t="shared" ref="I87:L89" si="4">I88</f>
        <v>0</v>
      </c>
      <c r="J87" s="203">
        <f t="shared" si="4"/>
        <v>0</v>
      </c>
      <c r="K87" s="192">
        <f t="shared" si="4"/>
        <v>0</v>
      </c>
      <c r="L87" s="192">
        <f t="shared" si="4"/>
        <v>0</v>
      </c>
    </row>
    <row r="88" spans="1:12" ht="15.75" customHeight="1">
      <c r="A88" s="137">
        <v>2</v>
      </c>
      <c r="B88" s="138">
        <v>4</v>
      </c>
      <c r="C88" s="138">
        <v>1</v>
      </c>
      <c r="D88" s="138"/>
      <c r="E88" s="138"/>
      <c r="F88" s="140"/>
      <c r="G88" s="141" t="s">
        <v>197</v>
      </c>
      <c r="H88" s="120">
        <v>55</v>
      </c>
      <c r="I88" s="191">
        <f t="shared" si="4"/>
        <v>0</v>
      </c>
      <c r="J88" s="203">
        <f t="shared" si="4"/>
        <v>0</v>
      </c>
      <c r="K88" s="192">
        <f t="shared" si="4"/>
        <v>0</v>
      </c>
      <c r="L88" s="192">
        <f t="shared" si="4"/>
        <v>0</v>
      </c>
    </row>
    <row r="89" spans="1:12" ht="17.25" customHeight="1">
      <c r="A89" s="137">
        <v>2</v>
      </c>
      <c r="B89" s="138">
        <v>4</v>
      </c>
      <c r="C89" s="138">
        <v>1</v>
      </c>
      <c r="D89" s="138">
        <v>1</v>
      </c>
      <c r="E89" s="138"/>
      <c r="F89" s="140"/>
      <c r="G89" s="141" t="s">
        <v>197</v>
      </c>
      <c r="H89" s="120">
        <v>56</v>
      </c>
      <c r="I89" s="191">
        <f t="shared" si="4"/>
        <v>0</v>
      </c>
      <c r="J89" s="203">
        <f t="shared" si="4"/>
        <v>0</v>
      </c>
      <c r="K89" s="192">
        <f t="shared" si="4"/>
        <v>0</v>
      </c>
      <c r="L89" s="192">
        <f t="shared" si="4"/>
        <v>0</v>
      </c>
    </row>
    <row r="90" spans="1:12" ht="15.6">
      <c r="A90" s="137">
        <v>2</v>
      </c>
      <c r="B90" s="138">
        <v>4</v>
      </c>
      <c r="C90" s="138">
        <v>1</v>
      </c>
      <c r="D90" s="138">
        <v>1</v>
      </c>
      <c r="E90" s="138">
        <v>1</v>
      </c>
      <c r="F90" s="140"/>
      <c r="G90" s="141" t="s">
        <v>197</v>
      </c>
      <c r="H90" s="120">
        <v>57</v>
      </c>
      <c r="I90" s="191">
        <f>SUM(I91:I93)</f>
        <v>0</v>
      </c>
      <c r="J90" s="203">
        <f>SUM(J91:J93)</f>
        <v>0</v>
      </c>
      <c r="K90" s="192">
        <f>SUM(K91:K93)</f>
        <v>0</v>
      </c>
      <c r="L90" s="192">
        <f>SUM(L91:L93)</f>
        <v>0</v>
      </c>
    </row>
    <row r="91" spans="1:12" ht="14.25" customHeight="1">
      <c r="A91" s="137">
        <v>2</v>
      </c>
      <c r="B91" s="138">
        <v>4</v>
      </c>
      <c r="C91" s="138">
        <v>1</v>
      </c>
      <c r="D91" s="138">
        <v>1</v>
      </c>
      <c r="E91" s="138">
        <v>1</v>
      </c>
      <c r="F91" s="140">
        <v>1</v>
      </c>
      <c r="G91" s="141" t="s">
        <v>198</v>
      </c>
      <c r="H91" s="120">
        <v>58</v>
      </c>
      <c r="I91" s="197"/>
      <c r="J91" s="197"/>
      <c r="K91" s="197"/>
      <c r="L91" s="197"/>
    </row>
    <row r="92" spans="1:12" ht="13.5" customHeight="1">
      <c r="A92" s="137">
        <v>2</v>
      </c>
      <c r="B92" s="137">
        <v>4</v>
      </c>
      <c r="C92" s="137">
        <v>1</v>
      </c>
      <c r="D92" s="138">
        <v>1</v>
      </c>
      <c r="E92" s="138">
        <v>1</v>
      </c>
      <c r="F92" s="163">
        <v>2</v>
      </c>
      <c r="G92" s="139" t="s">
        <v>199</v>
      </c>
      <c r="H92" s="120">
        <v>59</v>
      </c>
      <c r="I92" s="197"/>
      <c r="J92" s="197"/>
      <c r="K92" s="197"/>
      <c r="L92" s="197"/>
    </row>
    <row r="93" spans="1:12" ht="15.6">
      <c r="A93" s="137">
        <v>2</v>
      </c>
      <c r="B93" s="138">
        <v>4</v>
      </c>
      <c r="C93" s="137">
        <v>1</v>
      </c>
      <c r="D93" s="138">
        <v>1</v>
      </c>
      <c r="E93" s="138">
        <v>1</v>
      </c>
      <c r="F93" s="163">
        <v>3</v>
      </c>
      <c r="G93" s="139" t="s">
        <v>200</v>
      </c>
      <c r="H93" s="120">
        <v>60</v>
      </c>
      <c r="I93" s="197"/>
      <c r="J93" s="197"/>
      <c r="K93" s="197"/>
      <c r="L93" s="197"/>
    </row>
    <row r="94" spans="1:12" ht="15.6">
      <c r="A94" s="125">
        <v>2</v>
      </c>
      <c r="B94" s="126">
        <v>5</v>
      </c>
      <c r="C94" s="125"/>
      <c r="D94" s="126"/>
      <c r="E94" s="126"/>
      <c r="F94" s="164"/>
      <c r="G94" s="127" t="s">
        <v>201</v>
      </c>
      <c r="H94" s="120">
        <v>61</v>
      </c>
      <c r="I94" s="191">
        <f>SUM(I95+I100+I105)</f>
        <v>0</v>
      </c>
      <c r="J94" s="203">
        <f>SUM(J95+J100+J105)</f>
        <v>0</v>
      </c>
      <c r="K94" s="192">
        <f>SUM(K95+K100+K105)</f>
        <v>0</v>
      </c>
      <c r="L94" s="192">
        <f>SUM(L95+L100+L105)</f>
        <v>0</v>
      </c>
    </row>
    <row r="95" spans="1:12" ht="15.6">
      <c r="A95" s="134">
        <v>2</v>
      </c>
      <c r="B95" s="132">
        <v>5</v>
      </c>
      <c r="C95" s="134">
        <v>1</v>
      </c>
      <c r="D95" s="132"/>
      <c r="E95" s="132"/>
      <c r="F95" s="165"/>
      <c r="G95" s="133" t="s">
        <v>202</v>
      </c>
      <c r="H95" s="120">
        <v>62</v>
      </c>
      <c r="I95" s="198">
        <f t="shared" ref="I95:L96" si="5">I96</f>
        <v>0</v>
      </c>
      <c r="J95" s="204">
        <f t="shared" si="5"/>
        <v>0</v>
      </c>
      <c r="K95" s="199">
        <f t="shared" si="5"/>
        <v>0</v>
      </c>
      <c r="L95" s="199">
        <f t="shared" si="5"/>
        <v>0</v>
      </c>
    </row>
    <row r="96" spans="1:12" ht="15.6">
      <c r="A96" s="137">
        <v>2</v>
      </c>
      <c r="B96" s="138">
        <v>5</v>
      </c>
      <c r="C96" s="137">
        <v>1</v>
      </c>
      <c r="D96" s="138">
        <v>1</v>
      </c>
      <c r="E96" s="138"/>
      <c r="F96" s="163"/>
      <c r="G96" s="139" t="s">
        <v>202</v>
      </c>
      <c r="H96" s="120">
        <v>63</v>
      </c>
      <c r="I96" s="191">
        <f t="shared" si="5"/>
        <v>0</v>
      </c>
      <c r="J96" s="203">
        <f t="shared" si="5"/>
        <v>0</v>
      </c>
      <c r="K96" s="192">
        <f t="shared" si="5"/>
        <v>0</v>
      </c>
      <c r="L96" s="192">
        <f t="shared" si="5"/>
        <v>0</v>
      </c>
    </row>
    <row r="97" spans="1:12" ht="15.6">
      <c r="A97" s="137">
        <v>2</v>
      </c>
      <c r="B97" s="138">
        <v>5</v>
      </c>
      <c r="C97" s="137">
        <v>1</v>
      </c>
      <c r="D97" s="138">
        <v>1</v>
      </c>
      <c r="E97" s="138">
        <v>1</v>
      </c>
      <c r="F97" s="163"/>
      <c r="G97" s="139" t="s">
        <v>202</v>
      </c>
      <c r="H97" s="120">
        <v>64</v>
      </c>
      <c r="I97" s="191">
        <f>SUM(I98:I99)</f>
        <v>0</v>
      </c>
      <c r="J97" s="203">
        <f>SUM(J98:J99)</f>
        <v>0</v>
      </c>
      <c r="K97" s="192">
        <f>SUM(K98:K99)</f>
        <v>0</v>
      </c>
      <c r="L97" s="192">
        <f>SUM(L98:L99)</f>
        <v>0</v>
      </c>
    </row>
    <row r="98" spans="1:12" ht="27.6">
      <c r="A98" s="137">
        <v>2</v>
      </c>
      <c r="B98" s="138">
        <v>5</v>
      </c>
      <c r="C98" s="137">
        <v>1</v>
      </c>
      <c r="D98" s="138">
        <v>1</v>
      </c>
      <c r="E98" s="138">
        <v>1</v>
      </c>
      <c r="F98" s="163">
        <v>1</v>
      </c>
      <c r="G98" s="139" t="s">
        <v>203</v>
      </c>
      <c r="H98" s="120">
        <v>65</v>
      </c>
      <c r="I98" s="197"/>
      <c r="J98" s="197"/>
      <c r="K98" s="197"/>
      <c r="L98" s="197"/>
    </row>
    <row r="99" spans="1:12" ht="15.75" customHeight="1">
      <c r="A99" s="137">
        <v>2</v>
      </c>
      <c r="B99" s="138">
        <v>5</v>
      </c>
      <c r="C99" s="137">
        <v>1</v>
      </c>
      <c r="D99" s="138">
        <v>1</v>
      </c>
      <c r="E99" s="138">
        <v>1</v>
      </c>
      <c r="F99" s="163">
        <v>2</v>
      </c>
      <c r="G99" s="139" t="s">
        <v>204</v>
      </c>
      <c r="H99" s="120">
        <v>66</v>
      </c>
      <c r="I99" s="197"/>
      <c r="J99" s="197"/>
      <c r="K99" s="197"/>
      <c r="L99" s="197"/>
    </row>
    <row r="100" spans="1:12" ht="12" customHeight="1">
      <c r="A100" s="137">
        <v>2</v>
      </c>
      <c r="B100" s="138">
        <v>5</v>
      </c>
      <c r="C100" s="137">
        <v>2</v>
      </c>
      <c r="D100" s="138"/>
      <c r="E100" s="138"/>
      <c r="F100" s="163"/>
      <c r="G100" s="139" t="s">
        <v>205</v>
      </c>
      <c r="H100" s="120">
        <v>67</v>
      </c>
      <c r="I100" s="191">
        <f t="shared" ref="I100:L101" si="6">I101</f>
        <v>0</v>
      </c>
      <c r="J100" s="203">
        <f t="shared" si="6"/>
        <v>0</v>
      </c>
      <c r="K100" s="192">
        <f t="shared" si="6"/>
        <v>0</v>
      </c>
      <c r="L100" s="191">
        <f t="shared" si="6"/>
        <v>0</v>
      </c>
    </row>
    <row r="101" spans="1:12" ht="15.75" customHeight="1">
      <c r="A101" s="141">
        <v>2</v>
      </c>
      <c r="B101" s="137">
        <v>5</v>
      </c>
      <c r="C101" s="138">
        <v>2</v>
      </c>
      <c r="D101" s="139">
        <v>1</v>
      </c>
      <c r="E101" s="137"/>
      <c r="F101" s="163"/>
      <c r="G101" s="139" t="s">
        <v>205</v>
      </c>
      <c r="H101" s="120">
        <v>68</v>
      </c>
      <c r="I101" s="191">
        <f t="shared" si="6"/>
        <v>0</v>
      </c>
      <c r="J101" s="203">
        <f t="shared" si="6"/>
        <v>0</v>
      </c>
      <c r="K101" s="192">
        <f t="shared" si="6"/>
        <v>0</v>
      </c>
      <c r="L101" s="191">
        <f t="shared" si="6"/>
        <v>0</v>
      </c>
    </row>
    <row r="102" spans="1:12" ht="15" customHeight="1">
      <c r="A102" s="141">
        <v>2</v>
      </c>
      <c r="B102" s="137">
        <v>5</v>
      </c>
      <c r="C102" s="138">
        <v>2</v>
      </c>
      <c r="D102" s="139">
        <v>1</v>
      </c>
      <c r="E102" s="137">
        <v>1</v>
      </c>
      <c r="F102" s="163"/>
      <c r="G102" s="139" t="s">
        <v>205</v>
      </c>
      <c r="H102" s="120">
        <v>69</v>
      </c>
      <c r="I102" s="191">
        <f>SUM(I103:I104)</f>
        <v>0</v>
      </c>
      <c r="J102" s="203">
        <f>SUM(J103:J104)</f>
        <v>0</v>
      </c>
      <c r="K102" s="192">
        <f>SUM(K103:K104)</f>
        <v>0</v>
      </c>
      <c r="L102" s="191">
        <f>SUM(L103:L104)</f>
        <v>0</v>
      </c>
    </row>
    <row r="103" spans="1:12" ht="27.6">
      <c r="A103" s="141">
        <v>2</v>
      </c>
      <c r="B103" s="137">
        <v>5</v>
      </c>
      <c r="C103" s="138">
        <v>2</v>
      </c>
      <c r="D103" s="139">
        <v>1</v>
      </c>
      <c r="E103" s="137">
        <v>1</v>
      </c>
      <c r="F103" s="163">
        <v>1</v>
      </c>
      <c r="G103" s="139" t="s">
        <v>206</v>
      </c>
      <c r="H103" s="120">
        <v>70</v>
      </c>
      <c r="I103" s="197"/>
      <c r="J103" s="197"/>
      <c r="K103" s="197"/>
      <c r="L103" s="197"/>
    </row>
    <row r="104" spans="1:12" ht="25.5" customHeight="1">
      <c r="A104" s="141">
        <v>2</v>
      </c>
      <c r="B104" s="137">
        <v>5</v>
      </c>
      <c r="C104" s="138">
        <v>2</v>
      </c>
      <c r="D104" s="139">
        <v>1</v>
      </c>
      <c r="E104" s="137">
        <v>1</v>
      </c>
      <c r="F104" s="163">
        <v>2</v>
      </c>
      <c r="G104" s="139" t="s">
        <v>207</v>
      </c>
      <c r="H104" s="120">
        <v>71</v>
      </c>
      <c r="I104" s="197"/>
      <c r="J104" s="197"/>
      <c r="K104" s="197"/>
      <c r="L104" s="197"/>
    </row>
    <row r="105" spans="1:12" ht="28.5" customHeight="1">
      <c r="A105" s="141">
        <v>2</v>
      </c>
      <c r="B105" s="137">
        <v>5</v>
      </c>
      <c r="C105" s="138">
        <v>3</v>
      </c>
      <c r="D105" s="139"/>
      <c r="E105" s="137"/>
      <c r="F105" s="163"/>
      <c r="G105" s="139" t="s">
        <v>208</v>
      </c>
      <c r="H105" s="120">
        <v>72</v>
      </c>
      <c r="I105" s="191">
        <f t="shared" ref="I105:L106" si="7">I106</f>
        <v>0</v>
      </c>
      <c r="J105" s="203">
        <f t="shared" si="7"/>
        <v>0</v>
      </c>
      <c r="K105" s="192">
        <f t="shared" si="7"/>
        <v>0</v>
      </c>
      <c r="L105" s="191">
        <f t="shared" si="7"/>
        <v>0</v>
      </c>
    </row>
    <row r="106" spans="1:12" ht="27" customHeight="1">
      <c r="A106" s="141">
        <v>2</v>
      </c>
      <c r="B106" s="137">
        <v>5</v>
      </c>
      <c r="C106" s="138">
        <v>3</v>
      </c>
      <c r="D106" s="139">
        <v>1</v>
      </c>
      <c r="E106" s="137"/>
      <c r="F106" s="163"/>
      <c r="G106" s="139" t="s">
        <v>209</v>
      </c>
      <c r="H106" s="120">
        <v>73</v>
      </c>
      <c r="I106" s="191">
        <f t="shared" si="7"/>
        <v>0</v>
      </c>
      <c r="J106" s="203">
        <f t="shared" si="7"/>
        <v>0</v>
      </c>
      <c r="K106" s="192">
        <f t="shared" si="7"/>
        <v>0</v>
      </c>
      <c r="L106" s="191">
        <f t="shared" si="7"/>
        <v>0</v>
      </c>
    </row>
    <row r="107" spans="1:12" ht="30" customHeight="1">
      <c r="A107" s="146">
        <v>2</v>
      </c>
      <c r="B107" s="147">
        <v>5</v>
      </c>
      <c r="C107" s="148">
        <v>3</v>
      </c>
      <c r="D107" s="149">
        <v>1</v>
      </c>
      <c r="E107" s="147">
        <v>1</v>
      </c>
      <c r="F107" s="166"/>
      <c r="G107" s="149" t="s">
        <v>209</v>
      </c>
      <c r="H107" s="120">
        <v>74</v>
      </c>
      <c r="I107" s="194">
        <f>SUM(I108:I109)</f>
        <v>0</v>
      </c>
      <c r="J107" s="205">
        <f>SUM(J108:J109)</f>
        <v>0</v>
      </c>
      <c r="K107" s="193">
        <f>SUM(K108:K109)</f>
        <v>0</v>
      </c>
      <c r="L107" s="194">
        <f>SUM(L108:L109)</f>
        <v>0</v>
      </c>
    </row>
    <row r="108" spans="1:12" ht="26.25" customHeight="1">
      <c r="A108" s="141">
        <v>2</v>
      </c>
      <c r="B108" s="137">
        <v>5</v>
      </c>
      <c r="C108" s="138">
        <v>3</v>
      </c>
      <c r="D108" s="139">
        <v>1</v>
      </c>
      <c r="E108" s="137">
        <v>1</v>
      </c>
      <c r="F108" s="163">
        <v>1</v>
      </c>
      <c r="G108" s="139" t="s">
        <v>209</v>
      </c>
      <c r="H108" s="120">
        <v>75</v>
      </c>
      <c r="I108" s="197"/>
      <c r="J108" s="197"/>
      <c r="K108" s="197"/>
      <c r="L108" s="197"/>
    </row>
    <row r="109" spans="1:12" ht="26.25" customHeight="1">
      <c r="A109" s="146">
        <v>2</v>
      </c>
      <c r="B109" s="147">
        <v>5</v>
      </c>
      <c r="C109" s="148">
        <v>3</v>
      </c>
      <c r="D109" s="149">
        <v>1</v>
      </c>
      <c r="E109" s="147">
        <v>1</v>
      </c>
      <c r="F109" s="166">
        <v>2</v>
      </c>
      <c r="G109" s="149" t="s">
        <v>210</v>
      </c>
      <c r="H109" s="120">
        <v>76</v>
      </c>
      <c r="I109" s="197"/>
      <c r="J109" s="197"/>
      <c r="K109" s="197"/>
      <c r="L109" s="197"/>
    </row>
    <row r="110" spans="1:12" ht="27.75" customHeight="1">
      <c r="A110" s="146">
        <v>2</v>
      </c>
      <c r="B110" s="147">
        <v>5</v>
      </c>
      <c r="C110" s="148">
        <v>3</v>
      </c>
      <c r="D110" s="149">
        <v>2</v>
      </c>
      <c r="E110" s="147"/>
      <c r="F110" s="166"/>
      <c r="G110" s="149" t="s">
        <v>211</v>
      </c>
      <c r="H110" s="120">
        <v>77</v>
      </c>
      <c r="I110" s="194">
        <f>I111</f>
        <v>0</v>
      </c>
      <c r="J110" s="194">
        <f>J111</f>
        <v>0</v>
      </c>
      <c r="K110" s="194">
        <f>K111</f>
        <v>0</v>
      </c>
      <c r="L110" s="194">
        <f>L111</f>
        <v>0</v>
      </c>
    </row>
    <row r="111" spans="1:12" ht="25.5" customHeight="1">
      <c r="A111" s="146">
        <v>2</v>
      </c>
      <c r="B111" s="147">
        <v>5</v>
      </c>
      <c r="C111" s="148">
        <v>3</v>
      </c>
      <c r="D111" s="149">
        <v>2</v>
      </c>
      <c r="E111" s="147">
        <v>1</v>
      </c>
      <c r="F111" s="166"/>
      <c r="G111" s="149" t="s">
        <v>211</v>
      </c>
      <c r="H111" s="120">
        <v>78</v>
      </c>
      <c r="I111" s="194">
        <f>SUM(I112:I113)</f>
        <v>0</v>
      </c>
      <c r="J111" s="194">
        <f>SUM(J112:J113)</f>
        <v>0</v>
      </c>
      <c r="K111" s="194">
        <f>SUM(K112:K113)</f>
        <v>0</v>
      </c>
      <c r="L111" s="194">
        <f>SUM(L112:L113)</f>
        <v>0</v>
      </c>
    </row>
    <row r="112" spans="1:12" ht="30" customHeight="1">
      <c r="A112" s="146">
        <v>2</v>
      </c>
      <c r="B112" s="147">
        <v>5</v>
      </c>
      <c r="C112" s="148">
        <v>3</v>
      </c>
      <c r="D112" s="149">
        <v>2</v>
      </c>
      <c r="E112" s="147">
        <v>1</v>
      </c>
      <c r="F112" s="166">
        <v>1</v>
      </c>
      <c r="G112" s="149" t="s">
        <v>211</v>
      </c>
      <c r="H112" s="120">
        <v>79</v>
      </c>
      <c r="I112" s="197"/>
      <c r="J112" s="197"/>
      <c r="K112" s="197"/>
      <c r="L112" s="197"/>
    </row>
    <row r="113" spans="1:12" ht="18" customHeight="1">
      <c r="A113" s="146">
        <v>2</v>
      </c>
      <c r="B113" s="147">
        <v>5</v>
      </c>
      <c r="C113" s="148">
        <v>3</v>
      </c>
      <c r="D113" s="149">
        <v>2</v>
      </c>
      <c r="E113" s="147">
        <v>1</v>
      </c>
      <c r="F113" s="166">
        <v>2</v>
      </c>
      <c r="G113" s="149" t="s">
        <v>212</v>
      </c>
      <c r="H113" s="120">
        <v>80</v>
      </c>
      <c r="I113" s="197"/>
      <c r="J113" s="197"/>
      <c r="K113" s="197"/>
      <c r="L113" s="197"/>
    </row>
    <row r="114" spans="1:12" ht="16.5" customHeight="1">
      <c r="A114" s="162">
        <v>2</v>
      </c>
      <c r="B114" s="125">
        <v>6</v>
      </c>
      <c r="C114" s="126"/>
      <c r="D114" s="127"/>
      <c r="E114" s="125"/>
      <c r="F114" s="164"/>
      <c r="G114" s="167" t="s">
        <v>213</v>
      </c>
      <c r="H114" s="120">
        <v>81</v>
      </c>
      <c r="I114" s="191">
        <f>SUM(I115+I120+I124+I128+I132+I136)</f>
        <v>0</v>
      </c>
      <c r="J114" s="191">
        <f>SUM(J115+J120+J124+J128+J132+J136)</f>
        <v>0</v>
      </c>
      <c r="K114" s="191">
        <f>SUM(K115+K120+K124+K128+K132+K136)</f>
        <v>0</v>
      </c>
      <c r="L114" s="191">
        <f>SUM(L115+L120+L124+L128+L132+L136)</f>
        <v>0</v>
      </c>
    </row>
    <row r="115" spans="1:12" ht="14.25" customHeight="1">
      <c r="A115" s="146">
        <v>2</v>
      </c>
      <c r="B115" s="147">
        <v>6</v>
      </c>
      <c r="C115" s="148">
        <v>1</v>
      </c>
      <c r="D115" s="149"/>
      <c r="E115" s="147"/>
      <c r="F115" s="166"/>
      <c r="G115" s="149" t="s">
        <v>214</v>
      </c>
      <c r="H115" s="120">
        <v>82</v>
      </c>
      <c r="I115" s="194">
        <f t="shared" ref="I115:L116" si="8">I116</f>
        <v>0</v>
      </c>
      <c r="J115" s="205">
        <f t="shared" si="8"/>
        <v>0</v>
      </c>
      <c r="K115" s="193">
        <f t="shared" si="8"/>
        <v>0</v>
      </c>
      <c r="L115" s="194">
        <f t="shared" si="8"/>
        <v>0</v>
      </c>
    </row>
    <row r="116" spans="1:12" ht="14.25" customHeight="1">
      <c r="A116" s="141">
        <v>2</v>
      </c>
      <c r="B116" s="137">
        <v>6</v>
      </c>
      <c r="C116" s="138">
        <v>1</v>
      </c>
      <c r="D116" s="139">
        <v>1</v>
      </c>
      <c r="E116" s="137"/>
      <c r="F116" s="163"/>
      <c r="G116" s="139" t="s">
        <v>214</v>
      </c>
      <c r="H116" s="120">
        <v>83</v>
      </c>
      <c r="I116" s="191">
        <f t="shared" si="8"/>
        <v>0</v>
      </c>
      <c r="J116" s="203">
        <f t="shared" si="8"/>
        <v>0</v>
      </c>
      <c r="K116" s="192">
        <f t="shared" si="8"/>
        <v>0</v>
      </c>
      <c r="L116" s="191">
        <f t="shared" si="8"/>
        <v>0</v>
      </c>
    </row>
    <row r="117" spans="1:12" ht="15.6">
      <c r="A117" s="141">
        <v>2</v>
      </c>
      <c r="B117" s="137">
        <v>6</v>
      </c>
      <c r="C117" s="138">
        <v>1</v>
      </c>
      <c r="D117" s="139">
        <v>1</v>
      </c>
      <c r="E117" s="137">
        <v>1</v>
      </c>
      <c r="F117" s="163"/>
      <c r="G117" s="139" t="s">
        <v>214</v>
      </c>
      <c r="H117" s="120">
        <v>84</v>
      </c>
      <c r="I117" s="191">
        <f>SUM(I118:I119)</f>
        <v>0</v>
      </c>
      <c r="J117" s="203">
        <f>SUM(J118:J119)</f>
        <v>0</v>
      </c>
      <c r="K117" s="192">
        <f>SUM(K118:K119)</f>
        <v>0</v>
      </c>
      <c r="L117" s="191">
        <f>SUM(L118:L119)</f>
        <v>0</v>
      </c>
    </row>
    <row r="118" spans="1:12" ht="13.5" customHeight="1">
      <c r="A118" s="141">
        <v>2</v>
      </c>
      <c r="B118" s="137">
        <v>6</v>
      </c>
      <c r="C118" s="138">
        <v>1</v>
      </c>
      <c r="D118" s="139">
        <v>1</v>
      </c>
      <c r="E118" s="137">
        <v>1</v>
      </c>
      <c r="F118" s="163">
        <v>1</v>
      </c>
      <c r="G118" s="139" t="s">
        <v>215</v>
      </c>
      <c r="H118" s="120">
        <v>85</v>
      </c>
      <c r="I118" s="197"/>
      <c r="J118" s="197"/>
      <c r="K118" s="197"/>
      <c r="L118" s="197"/>
    </row>
    <row r="119" spans="1:12" ht="15.6">
      <c r="A119" s="152">
        <v>2</v>
      </c>
      <c r="B119" s="134">
        <v>6</v>
      </c>
      <c r="C119" s="132">
        <v>1</v>
      </c>
      <c r="D119" s="133">
        <v>1</v>
      </c>
      <c r="E119" s="134">
        <v>1</v>
      </c>
      <c r="F119" s="165">
        <v>2</v>
      </c>
      <c r="G119" s="133" t="s">
        <v>216</v>
      </c>
      <c r="H119" s="120">
        <v>86</v>
      </c>
      <c r="I119" s="195"/>
      <c r="J119" s="195"/>
      <c r="K119" s="195"/>
      <c r="L119" s="195"/>
    </row>
    <row r="120" spans="1:12" ht="27.6">
      <c r="A120" s="141">
        <v>2</v>
      </c>
      <c r="B120" s="137">
        <v>6</v>
      </c>
      <c r="C120" s="138">
        <v>2</v>
      </c>
      <c r="D120" s="139"/>
      <c r="E120" s="137"/>
      <c r="F120" s="163"/>
      <c r="G120" s="139" t="s">
        <v>217</v>
      </c>
      <c r="H120" s="120">
        <v>87</v>
      </c>
      <c r="I120" s="191">
        <f t="shared" ref="I120:L122" si="9">I121</f>
        <v>0</v>
      </c>
      <c r="J120" s="203">
        <f t="shared" si="9"/>
        <v>0</v>
      </c>
      <c r="K120" s="192">
        <f t="shared" si="9"/>
        <v>0</v>
      </c>
      <c r="L120" s="191">
        <f t="shared" si="9"/>
        <v>0</v>
      </c>
    </row>
    <row r="121" spans="1:12" ht="14.25" customHeight="1">
      <c r="A121" s="141">
        <v>2</v>
      </c>
      <c r="B121" s="137">
        <v>6</v>
      </c>
      <c r="C121" s="138">
        <v>2</v>
      </c>
      <c r="D121" s="139">
        <v>1</v>
      </c>
      <c r="E121" s="137"/>
      <c r="F121" s="163"/>
      <c r="G121" s="139" t="s">
        <v>217</v>
      </c>
      <c r="H121" s="120">
        <v>88</v>
      </c>
      <c r="I121" s="191">
        <f t="shared" si="9"/>
        <v>0</v>
      </c>
      <c r="J121" s="203">
        <f t="shared" si="9"/>
        <v>0</v>
      </c>
      <c r="K121" s="192">
        <f t="shared" si="9"/>
        <v>0</v>
      </c>
      <c r="L121" s="191">
        <f t="shared" si="9"/>
        <v>0</v>
      </c>
    </row>
    <row r="122" spans="1:12" ht="14.25" customHeight="1">
      <c r="A122" s="141">
        <v>2</v>
      </c>
      <c r="B122" s="137">
        <v>6</v>
      </c>
      <c r="C122" s="138">
        <v>2</v>
      </c>
      <c r="D122" s="139">
        <v>1</v>
      </c>
      <c r="E122" s="137">
        <v>1</v>
      </c>
      <c r="F122" s="163"/>
      <c r="G122" s="139" t="s">
        <v>217</v>
      </c>
      <c r="H122" s="120">
        <v>89</v>
      </c>
      <c r="I122" s="206">
        <f t="shared" si="9"/>
        <v>0</v>
      </c>
      <c r="J122" s="207">
        <f t="shared" si="9"/>
        <v>0</v>
      </c>
      <c r="K122" s="208">
        <f t="shared" si="9"/>
        <v>0</v>
      </c>
      <c r="L122" s="206">
        <f t="shared" si="9"/>
        <v>0</v>
      </c>
    </row>
    <row r="123" spans="1:12" ht="27.6">
      <c r="A123" s="141">
        <v>2</v>
      </c>
      <c r="B123" s="137">
        <v>6</v>
      </c>
      <c r="C123" s="138">
        <v>2</v>
      </c>
      <c r="D123" s="139">
        <v>1</v>
      </c>
      <c r="E123" s="137">
        <v>1</v>
      </c>
      <c r="F123" s="163">
        <v>1</v>
      </c>
      <c r="G123" s="139" t="s">
        <v>217</v>
      </c>
      <c r="H123" s="120">
        <v>90</v>
      </c>
      <c r="I123" s="197"/>
      <c r="J123" s="197"/>
      <c r="K123" s="197"/>
      <c r="L123" s="197"/>
    </row>
    <row r="124" spans="1:12" ht="26.25" customHeight="1">
      <c r="A124" s="152">
        <v>2</v>
      </c>
      <c r="B124" s="134">
        <v>6</v>
      </c>
      <c r="C124" s="132">
        <v>3</v>
      </c>
      <c r="D124" s="133"/>
      <c r="E124" s="134"/>
      <c r="F124" s="165"/>
      <c r="G124" s="133" t="s">
        <v>218</v>
      </c>
      <c r="H124" s="120">
        <v>91</v>
      </c>
      <c r="I124" s="198">
        <f t="shared" ref="I124:L126" si="10">I125</f>
        <v>0</v>
      </c>
      <c r="J124" s="204">
        <f t="shared" si="10"/>
        <v>0</v>
      </c>
      <c r="K124" s="199">
        <f t="shared" si="10"/>
        <v>0</v>
      </c>
      <c r="L124" s="198">
        <f t="shared" si="10"/>
        <v>0</v>
      </c>
    </row>
    <row r="125" spans="1:12" ht="27.6">
      <c r="A125" s="141">
        <v>2</v>
      </c>
      <c r="B125" s="137">
        <v>6</v>
      </c>
      <c r="C125" s="138">
        <v>3</v>
      </c>
      <c r="D125" s="139">
        <v>1</v>
      </c>
      <c r="E125" s="137"/>
      <c r="F125" s="163"/>
      <c r="G125" s="139" t="s">
        <v>218</v>
      </c>
      <c r="H125" s="120">
        <v>92</v>
      </c>
      <c r="I125" s="191">
        <f t="shared" si="10"/>
        <v>0</v>
      </c>
      <c r="J125" s="203">
        <f t="shared" si="10"/>
        <v>0</v>
      </c>
      <c r="K125" s="192">
        <f t="shared" si="10"/>
        <v>0</v>
      </c>
      <c r="L125" s="191">
        <f t="shared" si="10"/>
        <v>0</v>
      </c>
    </row>
    <row r="126" spans="1:12" ht="26.25" customHeight="1">
      <c r="A126" s="141">
        <v>2</v>
      </c>
      <c r="B126" s="137">
        <v>6</v>
      </c>
      <c r="C126" s="138">
        <v>3</v>
      </c>
      <c r="D126" s="139">
        <v>1</v>
      </c>
      <c r="E126" s="137">
        <v>1</v>
      </c>
      <c r="F126" s="163"/>
      <c r="G126" s="139" t="s">
        <v>218</v>
      </c>
      <c r="H126" s="120">
        <v>93</v>
      </c>
      <c r="I126" s="191">
        <f t="shared" si="10"/>
        <v>0</v>
      </c>
      <c r="J126" s="203">
        <f t="shared" si="10"/>
        <v>0</v>
      </c>
      <c r="K126" s="192">
        <f t="shared" si="10"/>
        <v>0</v>
      </c>
      <c r="L126" s="191">
        <f t="shared" si="10"/>
        <v>0</v>
      </c>
    </row>
    <row r="127" spans="1:12" ht="27" customHeight="1">
      <c r="A127" s="141">
        <v>2</v>
      </c>
      <c r="B127" s="137">
        <v>6</v>
      </c>
      <c r="C127" s="138">
        <v>3</v>
      </c>
      <c r="D127" s="139">
        <v>1</v>
      </c>
      <c r="E127" s="137">
        <v>1</v>
      </c>
      <c r="F127" s="163">
        <v>1</v>
      </c>
      <c r="G127" s="139" t="s">
        <v>218</v>
      </c>
      <c r="H127" s="120">
        <v>94</v>
      </c>
      <c r="I127" s="197"/>
      <c r="J127" s="197"/>
      <c r="K127" s="197"/>
      <c r="L127" s="197"/>
    </row>
    <row r="128" spans="1:12" ht="27.6">
      <c r="A128" s="152">
        <v>2</v>
      </c>
      <c r="B128" s="134">
        <v>6</v>
      </c>
      <c r="C128" s="132">
        <v>4</v>
      </c>
      <c r="D128" s="133"/>
      <c r="E128" s="134"/>
      <c r="F128" s="165"/>
      <c r="G128" s="133" t="s">
        <v>219</v>
      </c>
      <c r="H128" s="120">
        <v>95</v>
      </c>
      <c r="I128" s="198">
        <f t="shared" ref="I128:L130" si="11">I129</f>
        <v>0</v>
      </c>
      <c r="J128" s="204">
        <f t="shared" si="11"/>
        <v>0</v>
      </c>
      <c r="K128" s="199">
        <f t="shared" si="11"/>
        <v>0</v>
      </c>
      <c r="L128" s="198">
        <f t="shared" si="11"/>
        <v>0</v>
      </c>
    </row>
    <row r="129" spans="1:12" ht="27" customHeight="1">
      <c r="A129" s="141">
        <v>2</v>
      </c>
      <c r="B129" s="137">
        <v>6</v>
      </c>
      <c r="C129" s="138">
        <v>4</v>
      </c>
      <c r="D129" s="139">
        <v>1</v>
      </c>
      <c r="E129" s="137"/>
      <c r="F129" s="163"/>
      <c r="G129" s="139" t="s">
        <v>219</v>
      </c>
      <c r="H129" s="120">
        <v>96</v>
      </c>
      <c r="I129" s="191">
        <f t="shared" si="11"/>
        <v>0</v>
      </c>
      <c r="J129" s="203">
        <f t="shared" si="11"/>
        <v>0</v>
      </c>
      <c r="K129" s="192">
        <f t="shared" si="11"/>
        <v>0</v>
      </c>
      <c r="L129" s="191">
        <f t="shared" si="11"/>
        <v>0</v>
      </c>
    </row>
    <row r="130" spans="1:12" ht="27" customHeight="1">
      <c r="A130" s="141">
        <v>2</v>
      </c>
      <c r="B130" s="137">
        <v>6</v>
      </c>
      <c r="C130" s="138">
        <v>4</v>
      </c>
      <c r="D130" s="139">
        <v>1</v>
      </c>
      <c r="E130" s="137">
        <v>1</v>
      </c>
      <c r="F130" s="163"/>
      <c r="G130" s="139" t="s">
        <v>219</v>
      </c>
      <c r="H130" s="120">
        <v>97</v>
      </c>
      <c r="I130" s="191">
        <f t="shared" si="11"/>
        <v>0</v>
      </c>
      <c r="J130" s="203">
        <f t="shared" si="11"/>
        <v>0</v>
      </c>
      <c r="K130" s="192">
        <f t="shared" si="11"/>
        <v>0</v>
      </c>
      <c r="L130" s="191">
        <f t="shared" si="11"/>
        <v>0</v>
      </c>
    </row>
    <row r="131" spans="1:12" ht="27.75" customHeight="1">
      <c r="A131" s="141">
        <v>2</v>
      </c>
      <c r="B131" s="137">
        <v>6</v>
      </c>
      <c r="C131" s="138">
        <v>4</v>
      </c>
      <c r="D131" s="139">
        <v>1</v>
      </c>
      <c r="E131" s="137">
        <v>1</v>
      </c>
      <c r="F131" s="163">
        <v>1</v>
      </c>
      <c r="G131" s="139" t="s">
        <v>219</v>
      </c>
      <c r="H131" s="120">
        <v>98</v>
      </c>
      <c r="I131" s="197"/>
      <c r="J131" s="197"/>
      <c r="K131" s="197"/>
      <c r="L131" s="197"/>
    </row>
    <row r="132" spans="1:12" ht="27" customHeight="1">
      <c r="A132" s="146">
        <v>2</v>
      </c>
      <c r="B132" s="153">
        <v>6</v>
      </c>
      <c r="C132" s="154">
        <v>5</v>
      </c>
      <c r="D132" s="156"/>
      <c r="E132" s="153"/>
      <c r="F132" s="168"/>
      <c r="G132" s="156" t="s">
        <v>220</v>
      </c>
      <c r="H132" s="120">
        <v>99</v>
      </c>
      <c r="I132" s="200">
        <f t="shared" ref="I132:L134" si="12">I133</f>
        <v>0</v>
      </c>
      <c r="J132" s="209">
        <f t="shared" si="12"/>
        <v>0</v>
      </c>
      <c r="K132" s="201">
        <f t="shared" si="12"/>
        <v>0</v>
      </c>
      <c r="L132" s="200">
        <f t="shared" si="12"/>
        <v>0</v>
      </c>
    </row>
    <row r="133" spans="1:12" ht="29.25" customHeight="1">
      <c r="A133" s="141">
        <v>2</v>
      </c>
      <c r="B133" s="137">
        <v>6</v>
      </c>
      <c r="C133" s="138">
        <v>5</v>
      </c>
      <c r="D133" s="139">
        <v>1</v>
      </c>
      <c r="E133" s="137"/>
      <c r="F133" s="163"/>
      <c r="G133" s="156" t="s">
        <v>220</v>
      </c>
      <c r="H133" s="120">
        <v>100</v>
      </c>
      <c r="I133" s="191">
        <f t="shared" si="12"/>
        <v>0</v>
      </c>
      <c r="J133" s="203">
        <f t="shared" si="12"/>
        <v>0</v>
      </c>
      <c r="K133" s="192">
        <f t="shared" si="12"/>
        <v>0</v>
      </c>
      <c r="L133" s="191">
        <f t="shared" si="12"/>
        <v>0</v>
      </c>
    </row>
    <row r="134" spans="1:12" ht="25.5" customHeight="1">
      <c r="A134" s="141">
        <v>2</v>
      </c>
      <c r="B134" s="137">
        <v>6</v>
      </c>
      <c r="C134" s="138">
        <v>5</v>
      </c>
      <c r="D134" s="139">
        <v>1</v>
      </c>
      <c r="E134" s="137">
        <v>1</v>
      </c>
      <c r="F134" s="163"/>
      <c r="G134" s="156" t="s">
        <v>220</v>
      </c>
      <c r="H134" s="120">
        <v>101</v>
      </c>
      <c r="I134" s="191">
        <f t="shared" si="12"/>
        <v>0</v>
      </c>
      <c r="J134" s="203">
        <f t="shared" si="12"/>
        <v>0</v>
      </c>
      <c r="K134" s="192">
        <f t="shared" si="12"/>
        <v>0</v>
      </c>
      <c r="L134" s="191">
        <f t="shared" si="12"/>
        <v>0</v>
      </c>
    </row>
    <row r="135" spans="1:12" ht="27.75" customHeight="1">
      <c r="A135" s="137">
        <v>2</v>
      </c>
      <c r="B135" s="138">
        <v>6</v>
      </c>
      <c r="C135" s="137">
        <v>5</v>
      </c>
      <c r="D135" s="137">
        <v>1</v>
      </c>
      <c r="E135" s="139">
        <v>1</v>
      </c>
      <c r="F135" s="163">
        <v>1</v>
      </c>
      <c r="G135" s="137" t="s">
        <v>221</v>
      </c>
      <c r="H135" s="120">
        <v>102</v>
      </c>
      <c r="I135" s="197"/>
      <c r="J135" s="197"/>
      <c r="K135" s="197"/>
      <c r="L135" s="197"/>
    </row>
    <row r="136" spans="1:12" ht="27.75" customHeight="1">
      <c r="A136" s="141">
        <v>2</v>
      </c>
      <c r="B136" s="138">
        <v>6</v>
      </c>
      <c r="C136" s="137">
        <v>6</v>
      </c>
      <c r="D136" s="138"/>
      <c r="E136" s="139"/>
      <c r="F136" s="140"/>
      <c r="G136" s="169" t="s">
        <v>222</v>
      </c>
      <c r="H136" s="120">
        <v>103</v>
      </c>
      <c r="I136" s="192">
        <f t="shared" ref="I136:L138" si="13">I137</f>
        <v>0</v>
      </c>
      <c r="J136" s="191">
        <f t="shared" si="13"/>
        <v>0</v>
      </c>
      <c r="K136" s="191">
        <f t="shared" si="13"/>
        <v>0</v>
      </c>
      <c r="L136" s="191">
        <f t="shared" si="13"/>
        <v>0</v>
      </c>
    </row>
    <row r="137" spans="1:12" ht="27.75" customHeight="1">
      <c r="A137" s="141">
        <v>2</v>
      </c>
      <c r="B137" s="138">
        <v>6</v>
      </c>
      <c r="C137" s="137">
        <v>6</v>
      </c>
      <c r="D137" s="138">
        <v>1</v>
      </c>
      <c r="E137" s="139"/>
      <c r="F137" s="140"/>
      <c r="G137" s="169" t="s">
        <v>222</v>
      </c>
      <c r="H137" s="120">
        <v>104</v>
      </c>
      <c r="I137" s="191">
        <f t="shared" si="13"/>
        <v>0</v>
      </c>
      <c r="J137" s="191">
        <f t="shared" si="13"/>
        <v>0</v>
      </c>
      <c r="K137" s="191">
        <f t="shared" si="13"/>
        <v>0</v>
      </c>
      <c r="L137" s="191">
        <f t="shared" si="13"/>
        <v>0</v>
      </c>
    </row>
    <row r="138" spans="1:12" ht="27.75" customHeight="1">
      <c r="A138" s="141">
        <v>2</v>
      </c>
      <c r="B138" s="138">
        <v>6</v>
      </c>
      <c r="C138" s="137">
        <v>6</v>
      </c>
      <c r="D138" s="138">
        <v>1</v>
      </c>
      <c r="E138" s="139">
        <v>1</v>
      </c>
      <c r="F138" s="140"/>
      <c r="G138" s="169" t="s">
        <v>222</v>
      </c>
      <c r="H138" s="120">
        <v>105</v>
      </c>
      <c r="I138" s="191">
        <f t="shared" si="13"/>
        <v>0</v>
      </c>
      <c r="J138" s="191">
        <f t="shared" si="13"/>
        <v>0</v>
      </c>
      <c r="K138" s="191">
        <f t="shared" si="13"/>
        <v>0</v>
      </c>
      <c r="L138" s="191">
        <f t="shared" si="13"/>
        <v>0</v>
      </c>
    </row>
    <row r="139" spans="1:12" ht="27.75" customHeight="1">
      <c r="A139" s="141">
        <v>2</v>
      </c>
      <c r="B139" s="138">
        <v>6</v>
      </c>
      <c r="C139" s="137">
        <v>6</v>
      </c>
      <c r="D139" s="138">
        <v>1</v>
      </c>
      <c r="E139" s="139">
        <v>1</v>
      </c>
      <c r="F139" s="140">
        <v>1</v>
      </c>
      <c r="G139" s="90" t="s">
        <v>222</v>
      </c>
      <c r="H139" s="120">
        <v>106</v>
      </c>
      <c r="I139" s="197"/>
      <c r="J139" s="210"/>
      <c r="K139" s="197"/>
      <c r="L139" s="197"/>
    </row>
    <row r="140" spans="1:12" ht="15.6">
      <c r="A140" s="162">
        <v>2</v>
      </c>
      <c r="B140" s="125">
        <v>7</v>
      </c>
      <c r="C140" s="125"/>
      <c r="D140" s="126"/>
      <c r="E140" s="126"/>
      <c r="F140" s="128"/>
      <c r="G140" s="127" t="s">
        <v>223</v>
      </c>
      <c r="H140" s="120">
        <v>107</v>
      </c>
      <c r="I140" s="192">
        <f>SUM(I141+I146+I154)</f>
        <v>346900</v>
      </c>
      <c r="J140" s="203">
        <f>SUM(J141+J146+J154)</f>
        <v>80900</v>
      </c>
      <c r="K140" s="192">
        <f>SUM(K141+K146+K154)</f>
        <v>65860.28</v>
      </c>
      <c r="L140" s="191">
        <f>SUM(L141+L146+L154)</f>
        <v>65860.28</v>
      </c>
    </row>
    <row r="141" spans="1:12" ht="15.6">
      <c r="A141" s="141">
        <v>2</v>
      </c>
      <c r="B141" s="137">
        <v>7</v>
      </c>
      <c r="C141" s="137">
        <v>1</v>
      </c>
      <c r="D141" s="138"/>
      <c r="E141" s="138"/>
      <c r="F141" s="140"/>
      <c r="G141" s="139" t="s">
        <v>224</v>
      </c>
      <c r="H141" s="120">
        <v>108</v>
      </c>
      <c r="I141" s="192">
        <f t="shared" ref="I141:L142" si="14">I142</f>
        <v>0</v>
      </c>
      <c r="J141" s="203">
        <f t="shared" si="14"/>
        <v>0</v>
      </c>
      <c r="K141" s="192">
        <f t="shared" si="14"/>
        <v>0</v>
      </c>
      <c r="L141" s="191">
        <f t="shared" si="14"/>
        <v>0</v>
      </c>
    </row>
    <row r="142" spans="1:12" ht="15.6">
      <c r="A142" s="141">
        <v>2</v>
      </c>
      <c r="B142" s="137">
        <v>7</v>
      </c>
      <c r="C142" s="137">
        <v>1</v>
      </c>
      <c r="D142" s="138">
        <v>1</v>
      </c>
      <c r="E142" s="138"/>
      <c r="F142" s="140"/>
      <c r="G142" s="139" t="s">
        <v>224</v>
      </c>
      <c r="H142" s="120">
        <v>109</v>
      </c>
      <c r="I142" s="192">
        <f t="shared" si="14"/>
        <v>0</v>
      </c>
      <c r="J142" s="203">
        <f t="shared" si="14"/>
        <v>0</v>
      </c>
      <c r="K142" s="192">
        <f t="shared" si="14"/>
        <v>0</v>
      </c>
      <c r="L142" s="191">
        <f t="shared" si="14"/>
        <v>0</v>
      </c>
    </row>
    <row r="143" spans="1:12" ht="15.6">
      <c r="A143" s="141">
        <v>2</v>
      </c>
      <c r="B143" s="137">
        <v>7</v>
      </c>
      <c r="C143" s="137">
        <v>1</v>
      </c>
      <c r="D143" s="138">
        <v>1</v>
      </c>
      <c r="E143" s="138">
        <v>1</v>
      </c>
      <c r="F143" s="140"/>
      <c r="G143" s="139" t="s">
        <v>224</v>
      </c>
      <c r="H143" s="120">
        <v>110</v>
      </c>
      <c r="I143" s="192">
        <f>SUM(I144:I145)</f>
        <v>0</v>
      </c>
      <c r="J143" s="203">
        <f>SUM(J144:J145)</f>
        <v>0</v>
      </c>
      <c r="K143" s="192">
        <f>SUM(K144:K145)</f>
        <v>0</v>
      </c>
      <c r="L143" s="191">
        <f>SUM(L144:L145)</f>
        <v>0</v>
      </c>
    </row>
    <row r="144" spans="1:12" ht="15.6">
      <c r="A144" s="152">
        <v>2</v>
      </c>
      <c r="B144" s="134">
        <v>7</v>
      </c>
      <c r="C144" s="152">
        <v>1</v>
      </c>
      <c r="D144" s="137">
        <v>1</v>
      </c>
      <c r="E144" s="132">
        <v>1</v>
      </c>
      <c r="F144" s="135">
        <v>1</v>
      </c>
      <c r="G144" s="133" t="s">
        <v>225</v>
      </c>
      <c r="H144" s="120">
        <v>111</v>
      </c>
      <c r="I144" s="211"/>
      <c r="J144" s="211"/>
      <c r="K144" s="211"/>
      <c r="L144" s="211"/>
    </row>
    <row r="145" spans="1:12" ht="15.6">
      <c r="A145" s="137">
        <v>2</v>
      </c>
      <c r="B145" s="137">
        <v>7</v>
      </c>
      <c r="C145" s="141">
        <v>1</v>
      </c>
      <c r="D145" s="137">
        <v>1</v>
      </c>
      <c r="E145" s="138">
        <v>1</v>
      </c>
      <c r="F145" s="140">
        <v>2</v>
      </c>
      <c r="G145" s="139" t="s">
        <v>226</v>
      </c>
      <c r="H145" s="120">
        <v>112</v>
      </c>
      <c r="I145" s="196"/>
      <c r="J145" s="196"/>
      <c r="K145" s="196"/>
      <c r="L145" s="196"/>
    </row>
    <row r="146" spans="1:12" ht="27.6">
      <c r="A146" s="146">
        <v>2</v>
      </c>
      <c r="B146" s="147">
        <v>7</v>
      </c>
      <c r="C146" s="146">
        <v>2</v>
      </c>
      <c r="D146" s="147"/>
      <c r="E146" s="148"/>
      <c r="F146" s="150"/>
      <c r="G146" s="149" t="s">
        <v>227</v>
      </c>
      <c r="H146" s="120">
        <v>113</v>
      </c>
      <c r="I146" s="193">
        <f t="shared" ref="I146:L147" si="15">I147</f>
        <v>0</v>
      </c>
      <c r="J146" s="205">
        <f t="shared" si="15"/>
        <v>0</v>
      </c>
      <c r="K146" s="193">
        <f t="shared" si="15"/>
        <v>0</v>
      </c>
      <c r="L146" s="194">
        <f t="shared" si="15"/>
        <v>0</v>
      </c>
    </row>
    <row r="147" spans="1:12" ht="27.6">
      <c r="A147" s="141">
        <v>2</v>
      </c>
      <c r="B147" s="137">
        <v>7</v>
      </c>
      <c r="C147" s="141">
        <v>2</v>
      </c>
      <c r="D147" s="137">
        <v>1</v>
      </c>
      <c r="E147" s="138"/>
      <c r="F147" s="140"/>
      <c r="G147" s="139" t="s">
        <v>228</v>
      </c>
      <c r="H147" s="120">
        <v>114</v>
      </c>
      <c r="I147" s="192">
        <f t="shared" si="15"/>
        <v>0</v>
      </c>
      <c r="J147" s="203">
        <f t="shared" si="15"/>
        <v>0</v>
      </c>
      <c r="K147" s="192">
        <f t="shared" si="15"/>
        <v>0</v>
      </c>
      <c r="L147" s="191">
        <f t="shared" si="15"/>
        <v>0</v>
      </c>
    </row>
    <row r="148" spans="1:12" ht="27.6">
      <c r="A148" s="141">
        <v>2</v>
      </c>
      <c r="B148" s="137">
        <v>7</v>
      </c>
      <c r="C148" s="141">
        <v>2</v>
      </c>
      <c r="D148" s="137">
        <v>1</v>
      </c>
      <c r="E148" s="138">
        <v>1</v>
      </c>
      <c r="F148" s="140"/>
      <c r="G148" s="139" t="s">
        <v>228</v>
      </c>
      <c r="H148" s="120">
        <v>115</v>
      </c>
      <c r="I148" s="192">
        <f>SUM(I149:I150)</f>
        <v>0</v>
      </c>
      <c r="J148" s="203">
        <f>SUM(J149:J150)</f>
        <v>0</v>
      </c>
      <c r="K148" s="192">
        <f>SUM(K149:K150)</f>
        <v>0</v>
      </c>
      <c r="L148" s="191">
        <f>SUM(L149:L150)</f>
        <v>0</v>
      </c>
    </row>
    <row r="149" spans="1:12" ht="15.6">
      <c r="A149" s="141">
        <v>2</v>
      </c>
      <c r="B149" s="137">
        <v>7</v>
      </c>
      <c r="C149" s="141">
        <v>2</v>
      </c>
      <c r="D149" s="137">
        <v>1</v>
      </c>
      <c r="E149" s="138">
        <v>1</v>
      </c>
      <c r="F149" s="140">
        <v>1</v>
      </c>
      <c r="G149" s="139" t="s">
        <v>229</v>
      </c>
      <c r="H149" s="120">
        <v>116</v>
      </c>
      <c r="I149" s="196"/>
      <c r="J149" s="196"/>
      <c r="K149" s="196"/>
      <c r="L149" s="196"/>
    </row>
    <row r="150" spans="1:12" ht="15.6">
      <c r="A150" s="141">
        <v>2</v>
      </c>
      <c r="B150" s="137">
        <v>7</v>
      </c>
      <c r="C150" s="141">
        <v>2</v>
      </c>
      <c r="D150" s="137">
        <v>1</v>
      </c>
      <c r="E150" s="138">
        <v>1</v>
      </c>
      <c r="F150" s="140">
        <v>2</v>
      </c>
      <c r="G150" s="139" t="s">
        <v>230</v>
      </c>
      <c r="H150" s="120">
        <v>117</v>
      </c>
      <c r="I150" s="196"/>
      <c r="J150" s="196"/>
      <c r="K150" s="196"/>
      <c r="L150" s="196"/>
    </row>
    <row r="151" spans="1:12" ht="15.6">
      <c r="A151" s="141">
        <v>2</v>
      </c>
      <c r="B151" s="137">
        <v>7</v>
      </c>
      <c r="C151" s="141">
        <v>2</v>
      </c>
      <c r="D151" s="137">
        <v>2</v>
      </c>
      <c r="E151" s="138"/>
      <c r="F151" s="140"/>
      <c r="G151" s="139" t="s">
        <v>231</v>
      </c>
      <c r="H151" s="120">
        <v>118</v>
      </c>
      <c r="I151" s="192">
        <f>I152</f>
        <v>0</v>
      </c>
      <c r="J151" s="192">
        <f>J152</f>
        <v>0</v>
      </c>
      <c r="K151" s="192">
        <f>K152</f>
        <v>0</v>
      </c>
      <c r="L151" s="192">
        <f>L152</f>
        <v>0</v>
      </c>
    </row>
    <row r="152" spans="1:12" ht="15.6">
      <c r="A152" s="141">
        <v>2</v>
      </c>
      <c r="B152" s="137">
        <v>7</v>
      </c>
      <c r="C152" s="141">
        <v>2</v>
      </c>
      <c r="D152" s="137">
        <v>2</v>
      </c>
      <c r="E152" s="138">
        <v>1</v>
      </c>
      <c r="F152" s="140"/>
      <c r="G152" s="139" t="s">
        <v>231</v>
      </c>
      <c r="H152" s="120">
        <v>119</v>
      </c>
      <c r="I152" s="192">
        <f>SUM(I153)</f>
        <v>0</v>
      </c>
      <c r="J152" s="192">
        <f>SUM(J153)</f>
        <v>0</v>
      </c>
      <c r="K152" s="192">
        <f>SUM(K153)</f>
        <v>0</v>
      </c>
      <c r="L152" s="192">
        <f>SUM(L153)</f>
        <v>0</v>
      </c>
    </row>
    <row r="153" spans="1:12" ht="15.6">
      <c r="A153" s="141">
        <v>2</v>
      </c>
      <c r="B153" s="137">
        <v>7</v>
      </c>
      <c r="C153" s="141">
        <v>2</v>
      </c>
      <c r="D153" s="137">
        <v>2</v>
      </c>
      <c r="E153" s="138">
        <v>1</v>
      </c>
      <c r="F153" s="140">
        <v>1</v>
      </c>
      <c r="G153" s="139" t="s">
        <v>231</v>
      </c>
      <c r="H153" s="120">
        <v>120</v>
      </c>
      <c r="I153" s="196"/>
      <c r="J153" s="196"/>
      <c r="K153" s="196"/>
      <c r="L153" s="196"/>
    </row>
    <row r="154" spans="1:12" ht="15.6">
      <c r="A154" s="141">
        <v>2</v>
      </c>
      <c r="B154" s="137">
        <v>7</v>
      </c>
      <c r="C154" s="141">
        <v>3</v>
      </c>
      <c r="D154" s="137"/>
      <c r="E154" s="138"/>
      <c r="F154" s="140"/>
      <c r="G154" s="139" t="s">
        <v>232</v>
      </c>
      <c r="H154" s="120">
        <v>121</v>
      </c>
      <c r="I154" s="192">
        <f t="shared" ref="I154:L155" si="16">I155</f>
        <v>346900</v>
      </c>
      <c r="J154" s="203">
        <f t="shared" si="16"/>
        <v>80900</v>
      </c>
      <c r="K154" s="192">
        <f t="shared" si="16"/>
        <v>65860.28</v>
      </c>
      <c r="L154" s="191">
        <f t="shared" si="16"/>
        <v>65860.28</v>
      </c>
    </row>
    <row r="155" spans="1:12" ht="15.6">
      <c r="A155" s="146">
        <v>2</v>
      </c>
      <c r="B155" s="153">
        <v>7</v>
      </c>
      <c r="C155" s="170">
        <v>3</v>
      </c>
      <c r="D155" s="153">
        <v>1</v>
      </c>
      <c r="E155" s="154"/>
      <c r="F155" s="155"/>
      <c r="G155" s="156" t="s">
        <v>232</v>
      </c>
      <c r="H155" s="120">
        <v>122</v>
      </c>
      <c r="I155" s="201">
        <f t="shared" si="16"/>
        <v>346900</v>
      </c>
      <c r="J155" s="209">
        <f t="shared" si="16"/>
        <v>80900</v>
      </c>
      <c r="K155" s="201">
        <f t="shared" si="16"/>
        <v>65860.28</v>
      </c>
      <c r="L155" s="200">
        <f t="shared" si="16"/>
        <v>65860.28</v>
      </c>
    </row>
    <row r="156" spans="1:12" ht="15.6">
      <c r="A156" s="141">
        <v>2</v>
      </c>
      <c r="B156" s="137">
        <v>7</v>
      </c>
      <c r="C156" s="141">
        <v>3</v>
      </c>
      <c r="D156" s="137">
        <v>1</v>
      </c>
      <c r="E156" s="138">
        <v>1</v>
      </c>
      <c r="F156" s="140"/>
      <c r="G156" s="139" t="s">
        <v>232</v>
      </c>
      <c r="H156" s="120">
        <v>123</v>
      </c>
      <c r="I156" s="192">
        <f>SUM(I157:I158)</f>
        <v>346900</v>
      </c>
      <c r="J156" s="203">
        <f>SUM(J157:J158)</f>
        <v>80900</v>
      </c>
      <c r="K156" s="192">
        <f>SUM(K157:K158)</f>
        <v>65860.28</v>
      </c>
      <c r="L156" s="191">
        <f>SUM(L157:L158)</f>
        <v>65860.28</v>
      </c>
    </row>
    <row r="157" spans="1:12" ht="15.6">
      <c r="A157" s="152">
        <v>2</v>
      </c>
      <c r="B157" s="134">
        <v>7</v>
      </c>
      <c r="C157" s="152">
        <v>3</v>
      </c>
      <c r="D157" s="134">
        <v>1</v>
      </c>
      <c r="E157" s="132">
        <v>1</v>
      </c>
      <c r="F157" s="135">
        <v>1</v>
      </c>
      <c r="G157" s="133" t="s">
        <v>233</v>
      </c>
      <c r="H157" s="120">
        <v>124</v>
      </c>
      <c r="I157" s="211">
        <v>346900</v>
      </c>
      <c r="J157" s="211">
        <v>80900</v>
      </c>
      <c r="K157" s="211">
        <v>65860.28</v>
      </c>
      <c r="L157" s="211">
        <v>65860.28</v>
      </c>
    </row>
    <row r="158" spans="1:12" ht="15.6">
      <c r="A158" s="141">
        <v>2</v>
      </c>
      <c r="B158" s="137">
        <v>7</v>
      </c>
      <c r="C158" s="141">
        <v>3</v>
      </c>
      <c r="D158" s="137">
        <v>1</v>
      </c>
      <c r="E158" s="138">
        <v>1</v>
      </c>
      <c r="F158" s="140">
        <v>2</v>
      </c>
      <c r="G158" s="139" t="s">
        <v>234</v>
      </c>
      <c r="H158" s="120">
        <v>125</v>
      </c>
      <c r="I158" s="196"/>
      <c r="J158" s="197"/>
      <c r="K158" s="197"/>
      <c r="L158" s="197"/>
    </row>
    <row r="159" spans="1:12" ht="15.6">
      <c r="A159" s="162">
        <v>2</v>
      </c>
      <c r="B159" s="162">
        <v>8</v>
      </c>
      <c r="C159" s="125"/>
      <c r="D159" s="145"/>
      <c r="E159" s="131"/>
      <c r="F159" s="171"/>
      <c r="G159" s="136" t="s">
        <v>235</v>
      </c>
      <c r="H159" s="120">
        <v>126</v>
      </c>
      <c r="I159" s="199">
        <f>I160</f>
        <v>0</v>
      </c>
      <c r="J159" s="204">
        <f>J160</f>
        <v>0</v>
      </c>
      <c r="K159" s="199">
        <f>K160</f>
        <v>0</v>
      </c>
      <c r="L159" s="198">
        <f>L160</f>
        <v>0</v>
      </c>
    </row>
    <row r="160" spans="1:12" ht="15.6">
      <c r="A160" s="146">
        <v>2</v>
      </c>
      <c r="B160" s="146">
        <v>8</v>
      </c>
      <c r="C160" s="146">
        <v>1</v>
      </c>
      <c r="D160" s="147"/>
      <c r="E160" s="148"/>
      <c r="F160" s="150"/>
      <c r="G160" s="133" t="s">
        <v>235</v>
      </c>
      <c r="H160" s="120">
        <v>127</v>
      </c>
      <c r="I160" s="199">
        <f>I161+I166</f>
        <v>0</v>
      </c>
      <c r="J160" s="204">
        <f>J161+J166</f>
        <v>0</v>
      </c>
      <c r="K160" s="199">
        <f>K161+K166</f>
        <v>0</v>
      </c>
      <c r="L160" s="198">
        <f>L161+L166</f>
        <v>0</v>
      </c>
    </row>
    <row r="161" spans="1:12" ht="15.6">
      <c r="A161" s="141">
        <v>2</v>
      </c>
      <c r="B161" s="137">
        <v>8</v>
      </c>
      <c r="C161" s="139">
        <v>1</v>
      </c>
      <c r="D161" s="137">
        <v>1</v>
      </c>
      <c r="E161" s="138"/>
      <c r="F161" s="140"/>
      <c r="G161" s="139" t="s">
        <v>236</v>
      </c>
      <c r="H161" s="120">
        <v>128</v>
      </c>
      <c r="I161" s="192">
        <f>I162</f>
        <v>0</v>
      </c>
      <c r="J161" s="203">
        <f>J162</f>
        <v>0</v>
      </c>
      <c r="K161" s="192">
        <f>K162</f>
        <v>0</v>
      </c>
      <c r="L161" s="191">
        <f>L162</f>
        <v>0</v>
      </c>
    </row>
    <row r="162" spans="1:12" ht="15.6">
      <c r="A162" s="141">
        <v>2</v>
      </c>
      <c r="B162" s="137">
        <v>8</v>
      </c>
      <c r="C162" s="133">
        <v>1</v>
      </c>
      <c r="D162" s="134">
        <v>1</v>
      </c>
      <c r="E162" s="132">
        <v>1</v>
      </c>
      <c r="F162" s="135"/>
      <c r="G162" s="139" t="s">
        <v>236</v>
      </c>
      <c r="H162" s="120">
        <v>129</v>
      </c>
      <c r="I162" s="199">
        <f>SUM(I163:I165)</f>
        <v>0</v>
      </c>
      <c r="J162" s="199">
        <f>SUM(J163:J165)</f>
        <v>0</v>
      </c>
      <c r="K162" s="199">
        <f>SUM(K163:K165)</f>
        <v>0</v>
      </c>
      <c r="L162" s="199">
        <f>SUM(L163:L165)</f>
        <v>0</v>
      </c>
    </row>
    <row r="163" spans="1:12" ht="15.6">
      <c r="A163" s="137">
        <v>2</v>
      </c>
      <c r="B163" s="134">
        <v>8</v>
      </c>
      <c r="C163" s="139">
        <v>1</v>
      </c>
      <c r="D163" s="137">
        <v>1</v>
      </c>
      <c r="E163" s="138">
        <v>1</v>
      </c>
      <c r="F163" s="140">
        <v>1</v>
      </c>
      <c r="G163" s="139" t="s">
        <v>237</v>
      </c>
      <c r="H163" s="120">
        <v>130</v>
      </c>
      <c r="I163" s="196"/>
      <c r="J163" s="196"/>
      <c r="K163" s="196"/>
      <c r="L163" s="196"/>
    </row>
    <row r="164" spans="1:12" ht="27.6">
      <c r="A164" s="146">
        <v>2</v>
      </c>
      <c r="B164" s="153">
        <v>8</v>
      </c>
      <c r="C164" s="156">
        <v>1</v>
      </c>
      <c r="D164" s="153">
        <v>1</v>
      </c>
      <c r="E164" s="154">
        <v>1</v>
      </c>
      <c r="F164" s="155">
        <v>2</v>
      </c>
      <c r="G164" s="156" t="s">
        <v>238</v>
      </c>
      <c r="H164" s="120">
        <v>131</v>
      </c>
      <c r="I164" s="212"/>
      <c r="J164" s="212"/>
      <c r="K164" s="212"/>
      <c r="L164" s="212"/>
    </row>
    <row r="165" spans="1:12" ht="15.6">
      <c r="A165" s="146">
        <v>2</v>
      </c>
      <c r="B165" s="153">
        <v>8</v>
      </c>
      <c r="C165" s="156">
        <v>1</v>
      </c>
      <c r="D165" s="153">
        <v>1</v>
      </c>
      <c r="E165" s="154">
        <v>1</v>
      </c>
      <c r="F165" s="155">
        <v>3</v>
      </c>
      <c r="G165" s="156" t="s">
        <v>239</v>
      </c>
      <c r="H165" s="120">
        <v>132</v>
      </c>
      <c r="I165" s="212"/>
      <c r="J165" s="213"/>
      <c r="K165" s="212"/>
      <c r="L165" s="202"/>
    </row>
    <row r="166" spans="1:12" ht="15.6">
      <c r="A166" s="141">
        <v>2</v>
      </c>
      <c r="B166" s="137">
        <v>8</v>
      </c>
      <c r="C166" s="139">
        <v>1</v>
      </c>
      <c r="D166" s="137">
        <v>2</v>
      </c>
      <c r="E166" s="138"/>
      <c r="F166" s="140"/>
      <c r="G166" s="139" t="s">
        <v>240</v>
      </c>
      <c r="H166" s="120">
        <v>133</v>
      </c>
      <c r="I166" s="192">
        <f t="shared" ref="I166:L167" si="17">I167</f>
        <v>0</v>
      </c>
      <c r="J166" s="203">
        <f t="shared" si="17"/>
        <v>0</v>
      </c>
      <c r="K166" s="192">
        <f t="shared" si="17"/>
        <v>0</v>
      </c>
      <c r="L166" s="191">
        <f t="shared" si="17"/>
        <v>0</v>
      </c>
    </row>
    <row r="167" spans="1:12" ht="15.6">
      <c r="A167" s="141">
        <v>2</v>
      </c>
      <c r="B167" s="137">
        <v>8</v>
      </c>
      <c r="C167" s="139">
        <v>1</v>
      </c>
      <c r="D167" s="137">
        <v>2</v>
      </c>
      <c r="E167" s="138">
        <v>1</v>
      </c>
      <c r="F167" s="140"/>
      <c r="G167" s="139" t="s">
        <v>240</v>
      </c>
      <c r="H167" s="120">
        <v>134</v>
      </c>
      <c r="I167" s="192">
        <f t="shared" si="17"/>
        <v>0</v>
      </c>
      <c r="J167" s="203">
        <f t="shared" si="17"/>
        <v>0</v>
      </c>
      <c r="K167" s="192">
        <f t="shared" si="17"/>
        <v>0</v>
      </c>
      <c r="L167" s="191">
        <f t="shared" si="17"/>
        <v>0</v>
      </c>
    </row>
    <row r="168" spans="1:12" ht="15.6">
      <c r="A168" s="146">
        <v>2</v>
      </c>
      <c r="B168" s="147">
        <v>8</v>
      </c>
      <c r="C168" s="149">
        <v>1</v>
      </c>
      <c r="D168" s="147">
        <v>2</v>
      </c>
      <c r="E168" s="148">
        <v>1</v>
      </c>
      <c r="F168" s="150">
        <v>1</v>
      </c>
      <c r="G168" s="139" t="s">
        <v>240</v>
      </c>
      <c r="H168" s="120">
        <v>135</v>
      </c>
      <c r="I168" s="214"/>
      <c r="J168" s="197"/>
      <c r="K168" s="197"/>
      <c r="L168" s="197"/>
    </row>
    <row r="169" spans="1:12" ht="39.75" customHeight="1">
      <c r="A169" s="162">
        <v>2</v>
      </c>
      <c r="B169" s="125">
        <v>9</v>
      </c>
      <c r="C169" s="127"/>
      <c r="D169" s="125"/>
      <c r="E169" s="126"/>
      <c r="F169" s="128"/>
      <c r="G169" s="127" t="s">
        <v>241</v>
      </c>
      <c r="H169" s="120">
        <v>136</v>
      </c>
      <c r="I169" s="192">
        <f>I170+I174</f>
        <v>0</v>
      </c>
      <c r="J169" s="203">
        <f>J170+J174</f>
        <v>0</v>
      </c>
      <c r="K169" s="192">
        <f>K170+K174</f>
        <v>0</v>
      </c>
      <c r="L169" s="191">
        <f>L170+L174</f>
        <v>0</v>
      </c>
    </row>
    <row r="170" spans="1:12" s="149" customFormat="1" ht="39" customHeight="1">
      <c r="A170" s="141">
        <v>2</v>
      </c>
      <c r="B170" s="137">
        <v>9</v>
      </c>
      <c r="C170" s="139">
        <v>1</v>
      </c>
      <c r="D170" s="137"/>
      <c r="E170" s="138"/>
      <c r="F170" s="140"/>
      <c r="G170" s="139" t="s">
        <v>242</v>
      </c>
      <c r="H170" s="120">
        <v>137</v>
      </c>
      <c r="I170" s="192">
        <f t="shared" ref="I170:L172" si="18">I171</f>
        <v>0</v>
      </c>
      <c r="J170" s="203">
        <f t="shared" si="18"/>
        <v>0</v>
      </c>
      <c r="K170" s="192">
        <f t="shared" si="18"/>
        <v>0</v>
      </c>
      <c r="L170" s="191">
        <f t="shared" si="18"/>
        <v>0</v>
      </c>
    </row>
    <row r="171" spans="1:12" ht="42.75" customHeight="1">
      <c r="A171" s="152">
        <v>2</v>
      </c>
      <c r="B171" s="134">
        <v>9</v>
      </c>
      <c r="C171" s="133">
        <v>1</v>
      </c>
      <c r="D171" s="134">
        <v>1</v>
      </c>
      <c r="E171" s="132"/>
      <c r="F171" s="135"/>
      <c r="G171" s="139" t="s">
        <v>242</v>
      </c>
      <c r="H171" s="120">
        <v>138</v>
      </c>
      <c r="I171" s="199">
        <f t="shared" si="18"/>
        <v>0</v>
      </c>
      <c r="J171" s="204">
        <f t="shared" si="18"/>
        <v>0</v>
      </c>
      <c r="K171" s="199">
        <f t="shared" si="18"/>
        <v>0</v>
      </c>
      <c r="L171" s="198">
        <f t="shared" si="18"/>
        <v>0</v>
      </c>
    </row>
    <row r="172" spans="1:12" ht="38.25" customHeight="1">
      <c r="A172" s="141">
        <v>2</v>
      </c>
      <c r="B172" s="137">
        <v>9</v>
      </c>
      <c r="C172" s="141">
        <v>1</v>
      </c>
      <c r="D172" s="137">
        <v>1</v>
      </c>
      <c r="E172" s="138">
        <v>1</v>
      </c>
      <c r="F172" s="140"/>
      <c r="G172" s="139" t="s">
        <v>242</v>
      </c>
      <c r="H172" s="120">
        <v>139</v>
      </c>
      <c r="I172" s="192">
        <f t="shared" si="18"/>
        <v>0</v>
      </c>
      <c r="J172" s="203">
        <f t="shared" si="18"/>
        <v>0</v>
      </c>
      <c r="K172" s="192">
        <f t="shared" si="18"/>
        <v>0</v>
      </c>
      <c r="L172" s="191">
        <f t="shared" si="18"/>
        <v>0</v>
      </c>
    </row>
    <row r="173" spans="1:12" ht="38.25" customHeight="1">
      <c r="A173" s="152">
        <v>2</v>
      </c>
      <c r="B173" s="134">
        <v>9</v>
      </c>
      <c r="C173" s="134">
        <v>1</v>
      </c>
      <c r="D173" s="134">
        <v>1</v>
      </c>
      <c r="E173" s="132">
        <v>1</v>
      </c>
      <c r="F173" s="135">
        <v>1</v>
      </c>
      <c r="G173" s="139" t="s">
        <v>242</v>
      </c>
      <c r="H173" s="120">
        <v>140</v>
      </c>
      <c r="I173" s="211"/>
      <c r="J173" s="211"/>
      <c r="K173" s="211"/>
      <c r="L173" s="211"/>
    </row>
    <row r="174" spans="1:12" ht="41.25" customHeight="1">
      <c r="A174" s="141">
        <v>2</v>
      </c>
      <c r="B174" s="137">
        <v>9</v>
      </c>
      <c r="C174" s="137">
        <v>2</v>
      </c>
      <c r="D174" s="137"/>
      <c r="E174" s="138"/>
      <c r="F174" s="140"/>
      <c r="G174" s="139" t="s">
        <v>243</v>
      </c>
      <c r="H174" s="120">
        <v>141</v>
      </c>
      <c r="I174" s="192">
        <f>SUM(I175+I180)</f>
        <v>0</v>
      </c>
      <c r="J174" s="192">
        <f>SUM(J175+J180)</f>
        <v>0</v>
      </c>
      <c r="K174" s="192">
        <f>SUM(K175+K180)</f>
        <v>0</v>
      </c>
      <c r="L174" s="192">
        <f>SUM(L175+L180)</f>
        <v>0</v>
      </c>
    </row>
    <row r="175" spans="1:12" ht="44.25" customHeight="1">
      <c r="A175" s="141">
        <v>2</v>
      </c>
      <c r="B175" s="137">
        <v>9</v>
      </c>
      <c r="C175" s="137">
        <v>2</v>
      </c>
      <c r="D175" s="134">
        <v>1</v>
      </c>
      <c r="E175" s="132"/>
      <c r="F175" s="135"/>
      <c r="G175" s="133" t="s">
        <v>244</v>
      </c>
      <c r="H175" s="120">
        <v>142</v>
      </c>
      <c r="I175" s="199">
        <f>I176</f>
        <v>0</v>
      </c>
      <c r="J175" s="204">
        <f>J176</f>
        <v>0</v>
      </c>
      <c r="K175" s="199">
        <f>K176</f>
        <v>0</v>
      </c>
      <c r="L175" s="198">
        <f>L176</f>
        <v>0</v>
      </c>
    </row>
    <row r="176" spans="1:12" ht="40.5" customHeight="1">
      <c r="A176" s="152">
        <v>2</v>
      </c>
      <c r="B176" s="134">
        <v>9</v>
      </c>
      <c r="C176" s="134">
        <v>2</v>
      </c>
      <c r="D176" s="137">
        <v>1</v>
      </c>
      <c r="E176" s="138">
        <v>1</v>
      </c>
      <c r="F176" s="140"/>
      <c r="G176" s="133" t="s">
        <v>244</v>
      </c>
      <c r="H176" s="120">
        <v>143</v>
      </c>
      <c r="I176" s="192">
        <f>SUM(I177:I179)</f>
        <v>0</v>
      </c>
      <c r="J176" s="203">
        <f>SUM(J177:J179)</f>
        <v>0</v>
      </c>
      <c r="K176" s="192">
        <f>SUM(K177:K179)</f>
        <v>0</v>
      </c>
      <c r="L176" s="191">
        <f>SUM(L177:L179)</f>
        <v>0</v>
      </c>
    </row>
    <row r="177" spans="1:12" ht="53.25" customHeight="1">
      <c r="A177" s="146">
        <v>2</v>
      </c>
      <c r="B177" s="153">
        <v>9</v>
      </c>
      <c r="C177" s="153">
        <v>2</v>
      </c>
      <c r="D177" s="153">
        <v>1</v>
      </c>
      <c r="E177" s="154">
        <v>1</v>
      </c>
      <c r="F177" s="155">
        <v>1</v>
      </c>
      <c r="G177" s="133" t="s">
        <v>245</v>
      </c>
      <c r="H177" s="120">
        <v>144</v>
      </c>
      <c r="I177" s="212"/>
      <c r="J177" s="195"/>
      <c r="K177" s="195"/>
      <c r="L177" s="195"/>
    </row>
    <row r="178" spans="1:12" ht="51.75" customHeight="1">
      <c r="A178" s="141">
        <v>2</v>
      </c>
      <c r="B178" s="137">
        <v>9</v>
      </c>
      <c r="C178" s="137">
        <v>2</v>
      </c>
      <c r="D178" s="137">
        <v>1</v>
      </c>
      <c r="E178" s="138">
        <v>1</v>
      </c>
      <c r="F178" s="140">
        <v>2</v>
      </c>
      <c r="G178" s="133" t="s">
        <v>246</v>
      </c>
      <c r="H178" s="120">
        <v>145</v>
      </c>
      <c r="I178" s="196"/>
      <c r="J178" s="215"/>
      <c r="K178" s="215"/>
      <c r="L178" s="215"/>
    </row>
    <row r="179" spans="1:12" ht="54.75" customHeight="1">
      <c r="A179" s="141">
        <v>2</v>
      </c>
      <c r="B179" s="137">
        <v>9</v>
      </c>
      <c r="C179" s="137">
        <v>2</v>
      </c>
      <c r="D179" s="137">
        <v>1</v>
      </c>
      <c r="E179" s="138">
        <v>1</v>
      </c>
      <c r="F179" s="140">
        <v>3</v>
      </c>
      <c r="G179" s="133" t="s">
        <v>247</v>
      </c>
      <c r="H179" s="120">
        <v>146</v>
      </c>
      <c r="I179" s="196"/>
      <c r="J179" s="196"/>
      <c r="K179" s="196"/>
      <c r="L179" s="196"/>
    </row>
    <row r="180" spans="1:12" ht="39" customHeight="1">
      <c r="A180" s="172">
        <v>2</v>
      </c>
      <c r="B180" s="172">
        <v>9</v>
      </c>
      <c r="C180" s="172">
        <v>2</v>
      </c>
      <c r="D180" s="172">
        <v>2</v>
      </c>
      <c r="E180" s="172"/>
      <c r="F180" s="172"/>
      <c r="G180" s="139" t="s">
        <v>248</v>
      </c>
      <c r="H180" s="120">
        <v>147</v>
      </c>
      <c r="I180" s="192">
        <f>I181</f>
        <v>0</v>
      </c>
      <c r="J180" s="203">
        <f>J181</f>
        <v>0</v>
      </c>
      <c r="K180" s="192">
        <f>K181</f>
        <v>0</v>
      </c>
      <c r="L180" s="191">
        <f>L181</f>
        <v>0</v>
      </c>
    </row>
    <row r="181" spans="1:12" ht="43.5" customHeight="1">
      <c r="A181" s="141">
        <v>2</v>
      </c>
      <c r="B181" s="137">
        <v>9</v>
      </c>
      <c r="C181" s="137">
        <v>2</v>
      </c>
      <c r="D181" s="137">
        <v>2</v>
      </c>
      <c r="E181" s="138">
        <v>1</v>
      </c>
      <c r="F181" s="140"/>
      <c r="G181" s="133" t="s">
        <v>249</v>
      </c>
      <c r="H181" s="120">
        <v>148</v>
      </c>
      <c r="I181" s="199">
        <f>SUM(I182:I184)</f>
        <v>0</v>
      </c>
      <c r="J181" s="199">
        <f>SUM(J182:J184)</f>
        <v>0</v>
      </c>
      <c r="K181" s="199">
        <f>SUM(K182:K184)</f>
        <v>0</v>
      </c>
      <c r="L181" s="199">
        <f>SUM(L182:L184)</f>
        <v>0</v>
      </c>
    </row>
    <row r="182" spans="1:12" ht="54.75" customHeight="1">
      <c r="A182" s="141">
        <v>2</v>
      </c>
      <c r="B182" s="137">
        <v>9</v>
      </c>
      <c r="C182" s="137">
        <v>2</v>
      </c>
      <c r="D182" s="137">
        <v>2</v>
      </c>
      <c r="E182" s="137">
        <v>1</v>
      </c>
      <c r="F182" s="140">
        <v>1</v>
      </c>
      <c r="G182" s="173" t="s">
        <v>250</v>
      </c>
      <c r="H182" s="120">
        <v>149</v>
      </c>
      <c r="I182" s="196"/>
      <c r="J182" s="195"/>
      <c r="K182" s="195"/>
      <c r="L182" s="195"/>
    </row>
    <row r="183" spans="1:12" ht="54" customHeight="1">
      <c r="A183" s="147">
        <v>2</v>
      </c>
      <c r="B183" s="149">
        <v>9</v>
      </c>
      <c r="C183" s="147">
        <v>2</v>
      </c>
      <c r="D183" s="148">
        <v>2</v>
      </c>
      <c r="E183" s="148">
        <v>1</v>
      </c>
      <c r="F183" s="150">
        <v>2</v>
      </c>
      <c r="G183" s="149" t="s">
        <v>251</v>
      </c>
      <c r="H183" s="120">
        <v>150</v>
      </c>
      <c r="I183" s="195"/>
      <c r="J183" s="197"/>
      <c r="K183" s="197"/>
      <c r="L183" s="197"/>
    </row>
    <row r="184" spans="1:12" ht="54" customHeight="1">
      <c r="A184" s="137">
        <v>2</v>
      </c>
      <c r="B184" s="156">
        <v>9</v>
      </c>
      <c r="C184" s="153">
        <v>2</v>
      </c>
      <c r="D184" s="154">
        <v>2</v>
      </c>
      <c r="E184" s="154">
        <v>1</v>
      </c>
      <c r="F184" s="155">
        <v>3</v>
      </c>
      <c r="G184" s="156" t="s">
        <v>252</v>
      </c>
      <c r="H184" s="120">
        <v>151</v>
      </c>
      <c r="I184" s="215"/>
      <c r="J184" s="215"/>
      <c r="K184" s="215"/>
      <c r="L184" s="215"/>
    </row>
    <row r="185" spans="1:12" ht="55.2">
      <c r="A185" s="125">
        <v>3</v>
      </c>
      <c r="B185" s="127"/>
      <c r="C185" s="125"/>
      <c r="D185" s="126"/>
      <c r="E185" s="126"/>
      <c r="F185" s="128"/>
      <c r="G185" s="167" t="s">
        <v>253</v>
      </c>
      <c r="H185" s="120">
        <v>152</v>
      </c>
      <c r="I185" s="191">
        <f>SUM(I186+I239+I304)</f>
        <v>6907000</v>
      </c>
      <c r="J185" s="203">
        <f>SUM(J186+J239+J304)</f>
        <v>2380500</v>
      </c>
      <c r="K185" s="192">
        <f>SUM(K186+K239+K304)</f>
        <v>986827.58000000007</v>
      </c>
      <c r="L185" s="191">
        <f>SUM(L186+L239+L304)</f>
        <v>978489.47</v>
      </c>
    </row>
    <row r="186" spans="1:12" ht="34.5" customHeight="1">
      <c r="A186" s="162">
        <v>3</v>
      </c>
      <c r="B186" s="125">
        <v>1</v>
      </c>
      <c r="C186" s="145"/>
      <c r="D186" s="131"/>
      <c r="E186" s="131"/>
      <c r="F186" s="171"/>
      <c r="G186" s="160" t="s">
        <v>254</v>
      </c>
      <c r="H186" s="120">
        <v>153</v>
      </c>
      <c r="I186" s="191">
        <f>SUM(I187+I210+I217+I229+I233)</f>
        <v>6907000</v>
      </c>
      <c r="J186" s="198">
        <f>SUM(J187+J210+J217+J229+J233)</f>
        <v>2380500</v>
      </c>
      <c r="K186" s="198">
        <f>SUM(K187+K210+K217+K229+K233)</f>
        <v>986827.58000000007</v>
      </c>
      <c r="L186" s="198">
        <f>SUM(L187+L210+L217+L229+L233)</f>
        <v>978489.47</v>
      </c>
    </row>
    <row r="187" spans="1:12" ht="30.75" customHeight="1">
      <c r="A187" s="134">
        <v>3</v>
      </c>
      <c r="B187" s="133">
        <v>1</v>
      </c>
      <c r="C187" s="134">
        <v>1</v>
      </c>
      <c r="D187" s="132"/>
      <c r="E187" s="132"/>
      <c r="F187" s="174"/>
      <c r="G187" s="141" t="s">
        <v>255</v>
      </c>
      <c r="H187" s="120">
        <v>154</v>
      </c>
      <c r="I187" s="198">
        <f>SUM(I188+I191+I196+I202+I207)</f>
        <v>2179500</v>
      </c>
      <c r="J187" s="203">
        <f>SUM(J188+J191+J196+J202+J207)</f>
        <v>1068500</v>
      </c>
      <c r="K187" s="192">
        <f>SUM(K188+K191+K196+K202+K207)</f>
        <v>371166.66</v>
      </c>
      <c r="L187" s="191">
        <f>SUM(L188+L191+L196+L202+L207)</f>
        <v>371166.66</v>
      </c>
    </row>
    <row r="188" spans="1:12" ht="15.6">
      <c r="A188" s="137">
        <v>3</v>
      </c>
      <c r="B188" s="139">
        <v>1</v>
      </c>
      <c r="C188" s="137">
        <v>1</v>
      </c>
      <c r="D188" s="138">
        <v>1</v>
      </c>
      <c r="E188" s="138"/>
      <c r="F188" s="175"/>
      <c r="G188" s="141" t="s">
        <v>256</v>
      </c>
      <c r="H188" s="120">
        <v>155</v>
      </c>
      <c r="I188" s="191">
        <f t="shared" ref="I188:L189" si="19">I189</f>
        <v>0</v>
      </c>
      <c r="J188" s="204">
        <f t="shared" si="19"/>
        <v>0</v>
      </c>
      <c r="K188" s="199">
        <f t="shared" si="19"/>
        <v>0</v>
      </c>
      <c r="L188" s="198">
        <f t="shared" si="19"/>
        <v>0</v>
      </c>
    </row>
    <row r="189" spans="1:12" ht="15.6">
      <c r="A189" s="137">
        <v>3</v>
      </c>
      <c r="B189" s="139">
        <v>1</v>
      </c>
      <c r="C189" s="137">
        <v>1</v>
      </c>
      <c r="D189" s="138">
        <v>1</v>
      </c>
      <c r="E189" s="138">
        <v>1</v>
      </c>
      <c r="F189" s="163"/>
      <c r="G189" s="141" t="s">
        <v>256</v>
      </c>
      <c r="H189" s="120">
        <v>156</v>
      </c>
      <c r="I189" s="198">
        <f t="shared" si="19"/>
        <v>0</v>
      </c>
      <c r="J189" s="191">
        <f t="shared" si="19"/>
        <v>0</v>
      </c>
      <c r="K189" s="191">
        <f t="shared" si="19"/>
        <v>0</v>
      </c>
      <c r="L189" s="191">
        <f t="shared" si="19"/>
        <v>0</v>
      </c>
    </row>
    <row r="190" spans="1:12" ht="15.6">
      <c r="A190" s="137">
        <v>3</v>
      </c>
      <c r="B190" s="139">
        <v>1</v>
      </c>
      <c r="C190" s="137">
        <v>1</v>
      </c>
      <c r="D190" s="138">
        <v>1</v>
      </c>
      <c r="E190" s="138">
        <v>1</v>
      </c>
      <c r="F190" s="163">
        <v>1</v>
      </c>
      <c r="G190" s="141" t="s">
        <v>256</v>
      </c>
      <c r="H190" s="120">
        <v>157</v>
      </c>
      <c r="I190" s="197"/>
      <c r="J190" s="197"/>
      <c r="K190" s="197"/>
      <c r="L190" s="197"/>
    </row>
    <row r="191" spans="1:12" ht="15.6">
      <c r="A191" s="134">
        <v>3</v>
      </c>
      <c r="B191" s="132">
        <v>1</v>
      </c>
      <c r="C191" s="132">
        <v>1</v>
      </c>
      <c r="D191" s="132">
        <v>2</v>
      </c>
      <c r="E191" s="132"/>
      <c r="F191" s="135"/>
      <c r="G191" s="133" t="s">
        <v>257</v>
      </c>
      <c r="H191" s="120">
        <v>158</v>
      </c>
      <c r="I191" s="198">
        <f>I192</f>
        <v>0</v>
      </c>
      <c r="J191" s="204">
        <f>J192</f>
        <v>0</v>
      </c>
      <c r="K191" s="199">
        <f>K192</f>
        <v>0</v>
      </c>
      <c r="L191" s="198">
        <f>L192</f>
        <v>0</v>
      </c>
    </row>
    <row r="192" spans="1:12" ht="15.6">
      <c r="A192" s="137">
        <v>3</v>
      </c>
      <c r="B192" s="138">
        <v>1</v>
      </c>
      <c r="C192" s="138">
        <v>1</v>
      </c>
      <c r="D192" s="138">
        <v>2</v>
      </c>
      <c r="E192" s="138">
        <v>1</v>
      </c>
      <c r="F192" s="140"/>
      <c r="G192" s="133" t="s">
        <v>257</v>
      </c>
      <c r="H192" s="120">
        <v>159</v>
      </c>
      <c r="I192" s="191">
        <f>SUM(I193:I195)</f>
        <v>0</v>
      </c>
      <c r="J192" s="203">
        <f>SUM(J193:J195)</f>
        <v>0</v>
      </c>
      <c r="K192" s="192">
        <f>SUM(K193:K195)</f>
        <v>0</v>
      </c>
      <c r="L192" s="191">
        <f>SUM(L193:L195)</f>
        <v>0</v>
      </c>
    </row>
    <row r="193" spans="1:12" ht="15.6">
      <c r="A193" s="134">
        <v>3</v>
      </c>
      <c r="B193" s="132">
        <v>1</v>
      </c>
      <c r="C193" s="132">
        <v>1</v>
      </c>
      <c r="D193" s="132">
        <v>2</v>
      </c>
      <c r="E193" s="132">
        <v>1</v>
      </c>
      <c r="F193" s="135">
        <v>1</v>
      </c>
      <c r="G193" s="133" t="s">
        <v>258</v>
      </c>
      <c r="H193" s="120">
        <v>160</v>
      </c>
      <c r="I193" s="195"/>
      <c r="J193" s="195"/>
      <c r="K193" s="195"/>
      <c r="L193" s="215"/>
    </row>
    <row r="194" spans="1:12" ht="15.6">
      <c r="A194" s="137">
        <v>3</v>
      </c>
      <c r="B194" s="138">
        <v>1</v>
      </c>
      <c r="C194" s="138">
        <v>1</v>
      </c>
      <c r="D194" s="138">
        <v>2</v>
      </c>
      <c r="E194" s="138">
        <v>1</v>
      </c>
      <c r="F194" s="140">
        <v>2</v>
      </c>
      <c r="G194" s="139" t="s">
        <v>259</v>
      </c>
      <c r="H194" s="120">
        <v>161</v>
      </c>
      <c r="I194" s="197"/>
      <c r="J194" s="197"/>
      <c r="K194" s="197"/>
      <c r="L194" s="197"/>
    </row>
    <row r="195" spans="1:12" ht="27.6">
      <c r="A195" s="134">
        <v>3</v>
      </c>
      <c r="B195" s="132">
        <v>1</v>
      </c>
      <c r="C195" s="132">
        <v>1</v>
      </c>
      <c r="D195" s="132">
        <v>2</v>
      </c>
      <c r="E195" s="132">
        <v>1</v>
      </c>
      <c r="F195" s="135">
        <v>3</v>
      </c>
      <c r="G195" s="133" t="s">
        <v>260</v>
      </c>
      <c r="H195" s="120">
        <v>162</v>
      </c>
      <c r="I195" s="195"/>
      <c r="J195" s="195"/>
      <c r="K195" s="195"/>
      <c r="L195" s="215"/>
    </row>
    <row r="196" spans="1:12" ht="15.6">
      <c r="A196" s="137">
        <v>3</v>
      </c>
      <c r="B196" s="138">
        <v>1</v>
      </c>
      <c r="C196" s="138">
        <v>1</v>
      </c>
      <c r="D196" s="138">
        <v>3</v>
      </c>
      <c r="E196" s="138"/>
      <c r="F196" s="140"/>
      <c r="G196" s="139" t="s">
        <v>261</v>
      </c>
      <c r="H196" s="120">
        <v>163</v>
      </c>
      <c r="I196" s="191">
        <f>I197</f>
        <v>2179500</v>
      </c>
      <c r="J196" s="203">
        <f>J197</f>
        <v>1068500</v>
      </c>
      <c r="K196" s="192">
        <f>K197</f>
        <v>371166.66</v>
      </c>
      <c r="L196" s="191">
        <f>L197</f>
        <v>371166.66</v>
      </c>
    </row>
    <row r="197" spans="1:12" ht="15.6">
      <c r="A197" s="137">
        <v>3</v>
      </c>
      <c r="B197" s="138">
        <v>1</v>
      </c>
      <c r="C197" s="138">
        <v>1</v>
      </c>
      <c r="D197" s="138">
        <v>3</v>
      </c>
      <c r="E197" s="138">
        <v>1</v>
      </c>
      <c r="F197" s="140"/>
      <c r="G197" s="139" t="s">
        <v>261</v>
      </c>
      <c r="H197" s="120">
        <v>164</v>
      </c>
      <c r="I197" s="191">
        <f>SUM(I198:I201)</f>
        <v>2179500</v>
      </c>
      <c r="J197" s="191">
        <f>SUM(J198:J201)</f>
        <v>1068500</v>
      </c>
      <c r="K197" s="191">
        <f>SUM(K198:K201)</f>
        <v>371166.66</v>
      </c>
      <c r="L197" s="191">
        <f>SUM(L198:L201)</f>
        <v>371166.66</v>
      </c>
    </row>
    <row r="198" spans="1:12" ht="15.6">
      <c r="A198" s="137">
        <v>3</v>
      </c>
      <c r="B198" s="138">
        <v>1</v>
      </c>
      <c r="C198" s="138">
        <v>1</v>
      </c>
      <c r="D198" s="138">
        <v>3</v>
      </c>
      <c r="E198" s="138">
        <v>1</v>
      </c>
      <c r="F198" s="140">
        <v>1</v>
      </c>
      <c r="G198" s="139" t="s">
        <v>262</v>
      </c>
      <c r="H198" s="120">
        <v>165</v>
      </c>
      <c r="I198" s="197">
        <v>272500</v>
      </c>
      <c r="J198" s="197">
        <v>272500</v>
      </c>
      <c r="K198" s="197"/>
      <c r="L198" s="215"/>
    </row>
    <row r="199" spans="1:12" ht="15.6">
      <c r="A199" s="137">
        <v>3</v>
      </c>
      <c r="B199" s="138">
        <v>1</v>
      </c>
      <c r="C199" s="138">
        <v>1</v>
      </c>
      <c r="D199" s="138">
        <v>3</v>
      </c>
      <c r="E199" s="138">
        <v>1</v>
      </c>
      <c r="F199" s="140">
        <v>2</v>
      </c>
      <c r="G199" s="139" t="s">
        <v>263</v>
      </c>
      <c r="H199" s="120">
        <v>166</v>
      </c>
      <c r="I199" s="195">
        <v>231000</v>
      </c>
      <c r="J199" s="197">
        <v>231000</v>
      </c>
      <c r="K199" s="197">
        <v>1596.12</v>
      </c>
      <c r="L199" s="197">
        <v>1596.12</v>
      </c>
    </row>
    <row r="200" spans="1:12" ht="15.6">
      <c r="A200" s="137">
        <v>3</v>
      </c>
      <c r="B200" s="138">
        <v>1</v>
      </c>
      <c r="C200" s="138">
        <v>1</v>
      </c>
      <c r="D200" s="138">
        <v>3</v>
      </c>
      <c r="E200" s="138">
        <v>1</v>
      </c>
      <c r="F200" s="140">
        <v>3</v>
      </c>
      <c r="G200" s="141" t="s">
        <v>264</v>
      </c>
      <c r="H200" s="120">
        <v>167</v>
      </c>
      <c r="I200" s="195"/>
      <c r="J200" s="202"/>
      <c r="K200" s="202"/>
      <c r="L200" s="202"/>
    </row>
    <row r="201" spans="1:12" ht="27.6">
      <c r="A201" s="147">
        <v>3</v>
      </c>
      <c r="B201" s="148">
        <v>1</v>
      </c>
      <c r="C201" s="148">
        <v>1</v>
      </c>
      <c r="D201" s="148">
        <v>3</v>
      </c>
      <c r="E201" s="148">
        <v>1</v>
      </c>
      <c r="F201" s="150">
        <v>4</v>
      </c>
      <c r="G201" s="90" t="s">
        <v>265</v>
      </c>
      <c r="H201" s="120">
        <v>168</v>
      </c>
      <c r="I201" s="216">
        <v>1676000</v>
      </c>
      <c r="J201" s="217">
        <v>565000</v>
      </c>
      <c r="K201" s="197">
        <v>369570.54</v>
      </c>
      <c r="L201" s="197">
        <v>369570.54</v>
      </c>
    </row>
    <row r="202" spans="1:12" ht="15.6">
      <c r="A202" s="147">
        <v>3</v>
      </c>
      <c r="B202" s="148">
        <v>1</v>
      </c>
      <c r="C202" s="148">
        <v>1</v>
      </c>
      <c r="D202" s="148">
        <v>4</v>
      </c>
      <c r="E202" s="148"/>
      <c r="F202" s="150"/>
      <c r="G202" s="149" t="s">
        <v>266</v>
      </c>
      <c r="H202" s="120">
        <v>169</v>
      </c>
      <c r="I202" s="191">
        <f>I203</f>
        <v>0</v>
      </c>
      <c r="J202" s="205">
        <f>J203</f>
        <v>0</v>
      </c>
      <c r="K202" s="193">
        <f>K203</f>
        <v>0</v>
      </c>
      <c r="L202" s="194">
        <f>L203</f>
        <v>0</v>
      </c>
    </row>
    <row r="203" spans="1:12" ht="15.6">
      <c r="A203" s="137">
        <v>3</v>
      </c>
      <c r="B203" s="138">
        <v>1</v>
      </c>
      <c r="C203" s="138">
        <v>1</v>
      </c>
      <c r="D203" s="138">
        <v>4</v>
      </c>
      <c r="E203" s="138">
        <v>1</v>
      </c>
      <c r="F203" s="140"/>
      <c r="G203" s="149" t="s">
        <v>266</v>
      </c>
      <c r="H203" s="120">
        <v>170</v>
      </c>
      <c r="I203" s="198">
        <f>SUM(I204:I206)</f>
        <v>0</v>
      </c>
      <c r="J203" s="203">
        <f>SUM(J204:J206)</f>
        <v>0</v>
      </c>
      <c r="K203" s="192">
        <f>SUM(K204:K206)</f>
        <v>0</v>
      </c>
      <c r="L203" s="191">
        <f>SUM(L204:L206)</f>
        <v>0</v>
      </c>
    </row>
    <row r="204" spans="1:12" ht="15.6">
      <c r="A204" s="137">
        <v>3</v>
      </c>
      <c r="B204" s="138">
        <v>1</v>
      </c>
      <c r="C204" s="138">
        <v>1</v>
      </c>
      <c r="D204" s="138">
        <v>4</v>
      </c>
      <c r="E204" s="138">
        <v>1</v>
      </c>
      <c r="F204" s="140">
        <v>1</v>
      </c>
      <c r="G204" s="139" t="s">
        <v>267</v>
      </c>
      <c r="H204" s="120">
        <v>171</v>
      </c>
      <c r="I204" s="197"/>
      <c r="J204" s="197"/>
      <c r="K204" s="197"/>
      <c r="L204" s="215"/>
    </row>
    <row r="205" spans="1:12" ht="27.6">
      <c r="A205" s="134">
        <v>3</v>
      </c>
      <c r="B205" s="132">
        <v>1</v>
      </c>
      <c r="C205" s="132">
        <v>1</v>
      </c>
      <c r="D205" s="132">
        <v>4</v>
      </c>
      <c r="E205" s="132">
        <v>1</v>
      </c>
      <c r="F205" s="135">
        <v>2</v>
      </c>
      <c r="G205" s="133" t="s">
        <v>268</v>
      </c>
      <c r="H205" s="120">
        <v>172</v>
      </c>
      <c r="I205" s="195"/>
      <c r="J205" s="195"/>
      <c r="K205" s="196"/>
      <c r="L205" s="197"/>
    </row>
    <row r="206" spans="1:12" ht="15.6">
      <c r="A206" s="137">
        <v>3</v>
      </c>
      <c r="B206" s="138">
        <v>1</v>
      </c>
      <c r="C206" s="138">
        <v>1</v>
      </c>
      <c r="D206" s="138">
        <v>4</v>
      </c>
      <c r="E206" s="138">
        <v>1</v>
      </c>
      <c r="F206" s="140">
        <v>3</v>
      </c>
      <c r="G206" s="139" t="s">
        <v>269</v>
      </c>
      <c r="H206" s="120">
        <v>173</v>
      </c>
      <c r="I206" s="195"/>
      <c r="J206" s="195"/>
      <c r="K206" s="195"/>
      <c r="L206" s="197"/>
    </row>
    <row r="207" spans="1:12" ht="27.6">
      <c r="A207" s="137">
        <v>3</v>
      </c>
      <c r="B207" s="138">
        <v>1</v>
      </c>
      <c r="C207" s="138">
        <v>1</v>
      </c>
      <c r="D207" s="138">
        <v>5</v>
      </c>
      <c r="E207" s="138"/>
      <c r="F207" s="140"/>
      <c r="G207" s="139" t="s">
        <v>270</v>
      </c>
      <c r="H207" s="120">
        <v>174</v>
      </c>
      <c r="I207" s="191">
        <f t="shared" ref="I207:L208" si="20">I208</f>
        <v>0</v>
      </c>
      <c r="J207" s="203">
        <f t="shared" si="20"/>
        <v>0</v>
      </c>
      <c r="K207" s="192">
        <f t="shared" si="20"/>
        <v>0</v>
      </c>
      <c r="L207" s="191">
        <f t="shared" si="20"/>
        <v>0</v>
      </c>
    </row>
    <row r="208" spans="1:12" ht="27.6">
      <c r="A208" s="147">
        <v>3</v>
      </c>
      <c r="B208" s="148">
        <v>1</v>
      </c>
      <c r="C208" s="148">
        <v>1</v>
      </c>
      <c r="D208" s="148">
        <v>5</v>
      </c>
      <c r="E208" s="148">
        <v>1</v>
      </c>
      <c r="F208" s="150"/>
      <c r="G208" s="139" t="s">
        <v>270</v>
      </c>
      <c r="H208" s="120">
        <v>175</v>
      </c>
      <c r="I208" s="192">
        <f t="shared" si="20"/>
        <v>0</v>
      </c>
      <c r="J208" s="192">
        <f t="shared" si="20"/>
        <v>0</v>
      </c>
      <c r="K208" s="192">
        <f t="shared" si="20"/>
        <v>0</v>
      </c>
      <c r="L208" s="192">
        <f t="shared" si="20"/>
        <v>0</v>
      </c>
    </row>
    <row r="209" spans="1:16" ht="27.6">
      <c r="A209" s="137">
        <v>3</v>
      </c>
      <c r="B209" s="138">
        <v>1</v>
      </c>
      <c r="C209" s="138">
        <v>1</v>
      </c>
      <c r="D209" s="138">
        <v>5</v>
      </c>
      <c r="E209" s="138">
        <v>1</v>
      </c>
      <c r="F209" s="140">
        <v>1</v>
      </c>
      <c r="G209" s="139" t="s">
        <v>270</v>
      </c>
      <c r="H209" s="120">
        <v>176</v>
      </c>
      <c r="I209" s="195"/>
      <c r="J209" s="197"/>
      <c r="K209" s="197"/>
      <c r="L209" s="197"/>
    </row>
    <row r="210" spans="1:16" ht="26.25" customHeight="1">
      <c r="A210" s="147">
        <v>3</v>
      </c>
      <c r="B210" s="148">
        <v>1</v>
      </c>
      <c r="C210" s="148">
        <v>2</v>
      </c>
      <c r="D210" s="148"/>
      <c r="E210" s="148"/>
      <c r="F210" s="150"/>
      <c r="G210" s="149" t="s">
        <v>271</v>
      </c>
      <c r="H210" s="120">
        <v>177</v>
      </c>
      <c r="I210" s="191">
        <f t="shared" ref="I210:L211" si="21">I211</f>
        <v>4727500</v>
      </c>
      <c r="J210" s="205">
        <f t="shared" si="21"/>
        <v>1312000</v>
      </c>
      <c r="K210" s="193">
        <f t="shared" si="21"/>
        <v>615660.92000000004</v>
      </c>
      <c r="L210" s="194">
        <f t="shared" si="21"/>
        <v>607322.81000000006</v>
      </c>
    </row>
    <row r="211" spans="1:16" ht="25.5" customHeight="1">
      <c r="A211" s="137">
        <v>3</v>
      </c>
      <c r="B211" s="138">
        <v>1</v>
      </c>
      <c r="C211" s="138">
        <v>2</v>
      </c>
      <c r="D211" s="138">
        <v>1</v>
      </c>
      <c r="E211" s="138"/>
      <c r="F211" s="140"/>
      <c r="G211" s="149" t="s">
        <v>271</v>
      </c>
      <c r="H211" s="120">
        <v>178</v>
      </c>
      <c r="I211" s="198">
        <f t="shared" si="21"/>
        <v>4727500</v>
      </c>
      <c r="J211" s="203">
        <f t="shared" si="21"/>
        <v>1312000</v>
      </c>
      <c r="K211" s="192">
        <f t="shared" si="21"/>
        <v>615660.92000000004</v>
      </c>
      <c r="L211" s="191">
        <f t="shared" si="21"/>
        <v>607322.81000000006</v>
      </c>
    </row>
    <row r="212" spans="1:16" ht="26.25" customHeight="1">
      <c r="A212" s="134">
        <v>3</v>
      </c>
      <c r="B212" s="132">
        <v>1</v>
      </c>
      <c r="C212" s="132">
        <v>2</v>
      </c>
      <c r="D212" s="132">
        <v>1</v>
      </c>
      <c r="E212" s="132">
        <v>1</v>
      </c>
      <c r="F212" s="135"/>
      <c r="G212" s="149" t="s">
        <v>271</v>
      </c>
      <c r="H212" s="120">
        <v>179</v>
      </c>
      <c r="I212" s="191">
        <f>SUM(I213:I216)</f>
        <v>4727500</v>
      </c>
      <c r="J212" s="204">
        <f>SUM(J213:J216)</f>
        <v>1312000</v>
      </c>
      <c r="K212" s="199">
        <f>SUM(K213:K216)</f>
        <v>615660.92000000004</v>
      </c>
      <c r="L212" s="198">
        <f>SUM(L213:L216)</f>
        <v>607322.81000000006</v>
      </c>
    </row>
    <row r="213" spans="1:16" ht="41.25" customHeight="1">
      <c r="A213" s="137">
        <v>3</v>
      </c>
      <c r="B213" s="138">
        <v>1</v>
      </c>
      <c r="C213" s="138">
        <v>2</v>
      </c>
      <c r="D213" s="138">
        <v>1</v>
      </c>
      <c r="E213" s="138">
        <v>1</v>
      </c>
      <c r="F213" s="140">
        <v>2</v>
      </c>
      <c r="G213" s="139" t="s">
        <v>272</v>
      </c>
      <c r="H213" s="120">
        <v>180</v>
      </c>
      <c r="I213" s="197">
        <v>4727500</v>
      </c>
      <c r="J213" s="197">
        <v>1312000</v>
      </c>
      <c r="K213" s="197">
        <v>615660.92000000004</v>
      </c>
      <c r="L213" s="197">
        <v>607322.81000000006</v>
      </c>
    </row>
    <row r="214" spans="1:16" ht="15.6">
      <c r="A214" s="137">
        <v>3</v>
      </c>
      <c r="B214" s="138">
        <v>1</v>
      </c>
      <c r="C214" s="138">
        <v>2</v>
      </c>
      <c r="D214" s="137">
        <v>1</v>
      </c>
      <c r="E214" s="138">
        <v>1</v>
      </c>
      <c r="F214" s="140">
        <v>3</v>
      </c>
      <c r="G214" s="139" t="s">
        <v>273</v>
      </c>
      <c r="H214" s="120">
        <v>181</v>
      </c>
      <c r="I214" s="197"/>
      <c r="J214" s="197"/>
      <c r="K214" s="197"/>
      <c r="L214" s="197"/>
    </row>
    <row r="215" spans="1:16" ht="27.6">
      <c r="A215" s="137">
        <v>3</v>
      </c>
      <c r="B215" s="138">
        <v>1</v>
      </c>
      <c r="C215" s="138">
        <v>2</v>
      </c>
      <c r="D215" s="137">
        <v>1</v>
      </c>
      <c r="E215" s="138">
        <v>1</v>
      </c>
      <c r="F215" s="140">
        <v>4</v>
      </c>
      <c r="G215" s="139" t="s">
        <v>274</v>
      </c>
      <c r="H215" s="120">
        <v>182</v>
      </c>
      <c r="I215" s="197"/>
      <c r="J215" s="197"/>
      <c r="K215" s="197"/>
      <c r="L215" s="197"/>
    </row>
    <row r="216" spans="1:16" ht="27.6">
      <c r="A216" s="147">
        <v>3</v>
      </c>
      <c r="B216" s="154">
        <v>1</v>
      </c>
      <c r="C216" s="154">
        <v>2</v>
      </c>
      <c r="D216" s="153">
        <v>1</v>
      </c>
      <c r="E216" s="154">
        <v>1</v>
      </c>
      <c r="F216" s="155">
        <v>5</v>
      </c>
      <c r="G216" s="156" t="s">
        <v>275</v>
      </c>
      <c r="H216" s="120">
        <v>183</v>
      </c>
      <c r="I216" s="197"/>
      <c r="J216" s="197"/>
      <c r="K216" s="197"/>
      <c r="L216" s="215"/>
    </row>
    <row r="217" spans="1:16" ht="15.6">
      <c r="A217" s="137">
        <v>3</v>
      </c>
      <c r="B217" s="138">
        <v>1</v>
      </c>
      <c r="C217" s="138">
        <v>3</v>
      </c>
      <c r="D217" s="137"/>
      <c r="E217" s="138"/>
      <c r="F217" s="140"/>
      <c r="G217" s="139" t="s">
        <v>276</v>
      </c>
      <c r="H217" s="120">
        <v>184</v>
      </c>
      <c r="I217" s="191">
        <f>SUM(I218+I221)</f>
        <v>0</v>
      </c>
      <c r="J217" s="203">
        <f>SUM(J218+J221)</f>
        <v>0</v>
      </c>
      <c r="K217" s="192">
        <f>SUM(K218+K221)</f>
        <v>0</v>
      </c>
      <c r="L217" s="191">
        <f>SUM(L218+L221)</f>
        <v>0</v>
      </c>
    </row>
    <row r="218" spans="1:16" ht="27.6">
      <c r="A218" s="134">
        <v>3</v>
      </c>
      <c r="B218" s="132">
        <v>1</v>
      </c>
      <c r="C218" s="132">
        <v>3</v>
      </c>
      <c r="D218" s="134">
        <v>1</v>
      </c>
      <c r="E218" s="137"/>
      <c r="F218" s="135"/>
      <c r="G218" s="133" t="s">
        <v>277</v>
      </c>
      <c r="H218" s="120">
        <v>185</v>
      </c>
      <c r="I218" s="198">
        <f t="shared" ref="I218:L219" si="22">I219</f>
        <v>0</v>
      </c>
      <c r="J218" s="204">
        <f t="shared" si="22"/>
        <v>0</v>
      </c>
      <c r="K218" s="199">
        <f t="shared" si="22"/>
        <v>0</v>
      </c>
      <c r="L218" s="198">
        <f t="shared" si="22"/>
        <v>0</v>
      </c>
    </row>
    <row r="219" spans="1:16" ht="30.75" customHeight="1">
      <c r="A219" s="137">
        <v>3</v>
      </c>
      <c r="B219" s="138">
        <v>1</v>
      </c>
      <c r="C219" s="138">
        <v>3</v>
      </c>
      <c r="D219" s="137">
        <v>1</v>
      </c>
      <c r="E219" s="137">
        <v>1</v>
      </c>
      <c r="F219" s="140"/>
      <c r="G219" s="133" t="s">
        <v>277</v>
      </c>
      <c r="H219" s="120">
        <v>186</v>
      </c>
      <c r="I219" s="191">
        <f t="shared" si="22"/>
        <v>0</v>
      </c>
      <c r="J219" s="203">
        <f t="shared" si="22"/>
        <v>0</v>
      </c>
      <c r="K219" s="192">
        <f t="shared" si="22"/>
        <v>0</v>
      </c>
      <c r="L219" s="191">
        <f t="shared" si="22"/>
        <v>0</v>
      </c>
    </row>
    <row r="220" spans="1:16" ht="27.75" customHeight="1">
      <c r="A220" s="137">
        <v>3</v>
      </c>
      <c r="B220" s="139">
        <v>1</v>
      </c>
      <c r="C220" s="137">
        <v>3</v>
      </c>
      <c r="D220" s="138">
        <v>1</v>
      </c>
      <c r="E220" s="138">
        <v>1</v>
      </c>
      <c r="F220" s="140">
        <v>1</v>
      </c>
      <c r="G220" s="133" t="s">
        <v>277</v>
      </c>
      <c r="H220" s="120">
        <v>187</v>
      </c>
      <c r="I220" s="215"/>
      <c r="J220" s="215"/>
      <c r="K220" s="215"/>
      <c r="L220" s="215"/>
    </row>
    <row r="221" spans="1:16" ht="15.6">
      <c r="A221" s="137">
        <v>3</v>
      </c>
      <c r="B221" s="139">
        <v>1</v>
      </c>
      <c r="C221" s="137">
        <v>3</v>
      </c>
      <c r="D221" s="138">
        <v>2</v>
      </c>
      <c r="E221" s="138"/>
      <c r="F221" s="140"/>
      <c r="G221" s="139" t="s">
        <v>278</v>
      </c>
      <c r="H221" s="120">
        <v>188</v>
      </c>
      <c r="I221" s="191">
        <f>I222</f>
        <v>0</v>
      </c>
      <c r="J221" s="203">
        <f>J222</f>
        <v>0</v>
      </c>
      <c r="K221" s="192">
        <f>K222</f>
        <v>0</v>
      </c>
      <c r="L221" s="191">
        <f>L222</f>
        <v>0</v>
      </c>
    </row>
    <row r="222" spans="1:16" ht="15.6">
      <c r="A222" s="134">
        <v>3</v>
      </c>
      <c r="B222" s="133">
        <v>1</v>
      </c>
      <c r="C222" s="134">
        <v>3</v>
      </c>
      <c r="D222" s="132">
        <v>2</v>
      </c>
      <c r="E222" s="132">
        <v>1</v>
      </c>
      <c r="F222" s="135"/>
      <c r="G222" s="139" t="s">
        <v>278</v>
      </c>
      <c r="H222" s="120">
        <v>189</v>
      </c>
      <c r="I222" s="191">
        <f t="shared" ref="I222:P222" si="23">SUM(I223:I228)</f>
        <v>0</v>
      </c>
      <c r="J222" s="191">
        <f t="shared" si="23"/>
        <v>0</v>
      </c>
      <c r="K222" s="191">
        <f t="shared" si="23"/>
        <v>0</v>
      </c>
      <c r="L222" s="191">
        <f t="shared" si="23"/>
        <v>0</v>
      </c>
      <c r="M222" s="176">
        <f t="shared" si="23"/>
        <v>0</v>
      </c>
      <c r="N222" s="176">
        <f t="shared" si="23"/>
        <v>0</v>
      </c>
      <c r="O222" s="176">
        <f t="shared" si="23"/>
        <v>0</v>
      </c>
      <c r="P222" s="176">
        <f t="shared" si="23"/>
        <v>0</v>
      </c>
    </row>
    <row r="223" spans="1:16" ht="15.6">
      <c r="A223" s="137">
        <v>3</v>
      </c>
      <c r="B223" s="139">
        <v>1</v>
      </c>
      <c r="C223" s="137">
        <v>3</v>
      </c>
      <c r="D223" s="138">
        <v>2</v>
      </c>
      <c r="E223" s="138">
        <v>1</v>
      </c>
      <c r="F223" s="140">
        <v>1</v>
      </c>
      <c r="G223" s="139" t="s">
        <v>279</v>
      </c>
      <c r="H223" s="120">
        <v>190</v>
      </c>
      <c r="I223" s="197"/>
      <c r="J223" s="197"/>
      <c r="K223" s="197"/>
      <c r="L223" s="215"/>
    </row>
    <row r="224" spans="1:16" ht="27.6">
      <c r="A224" s="137">
        <v>3</v>
      </c>
      <c r="B224" s="139">
        <v>1</v>
      </c>
      <c r="C224" s="137">
        <v>3</v>
      </c>
      <c r="D224" s="138">
        <v>2</v>
      </c>
      <c r="E224" s="138">
        <v>1</v>
      </c>
      <c r="F224" s="140">
        <v>2</v>
      </c>
      <c r="G224" s="139" t="s">
        <v>280</v>
      </c>
      <c r="H224" s="120">
        <v>191</v>
      </c>
      <c r="I224" s="197"/>
      <c r="J224" s="197"/>
      <c r="K224" s="197"/>
      <c r="L224" s="197"/>
    </row>
    <row r="225" spans="1:12" ht="27.6">
      <c r="A225" s="137">
        <v>3</v>
      </c>
      <c r="B225" s="139">
        <v>1</v>
      </c>
      <c r="C225" s="137">
        <v>3</v>
      </c>
      <c r="D225" s="138">
        <v>2</v>
      </c>
      <c r="E225" s="138">
        <v>1</v>
      </c>
      <c r="F225" s="140">
        <v>3</v>
      </c>
      <c r="G225" s="139" t="s">
        <v>281</v>
      </c>
      <c r="H225" s="120">
        <v>192</v>
      </c>
      <c r="I225" s="197"/>
      <c r="J225" s="197"/>
      <c r="K225" s="197"/>
      <c r="L225" s="197"/>
    </row>
    <row r="226" spans="1:12" ht="27.6">
      <c r="A226" s="137">
        <v>3</v>
      </c>
      <c r="B226" s="139">
        <v>1</v>
      </c>
      <c r="C226" s="137">
        <v>3</v>
      </c>
      <c r="D226" s="138">
        <v>2</v>
      </c>
      <c r="E226" s="138">
        <v>1</v>
      </c>
      <c r="F226" s="140">
        <v>4</v>
      </c>
      <c r="G226" s="139" t="s">
        <v>282</v>
      </c>
      <c r="H226" s="120">
        <v>193</v>
      </c>
      <c r="I226" s="197"/>
      <c r="J226" s="197"/>
      <c r="K226" s="197"/>
      <c r="L226" s="215"/>
    </row>
    <row r="227" spans="1:12" ht="15.6">
      <c r="A227" s="137">
        <v>3</v>
      </c>
      <c r="B227" s="139">
        <v>1</v>
      </c>
      <c r="C227" s="137">
        <v>3</v>
      </c>
      <c r="D227" s="138">
        <v>2</v>
      </c>
      <c r="E227" s="138">
        <v>1</v>
      </c>
      <c r="F227" s="140">
        <v>5</v>
      </c>
      <c r="G227" s="133" t="s">
        <v>283</v>
      </c>
      <c r="H227" s="120">
        <v>194</v>
      </c>
      <c r="I227" s="197"/>
      <c r="J227" s="197"/>
      <c r="K227" s="197"/>
      <c r="L227" s="197"/>
    </row>
    <row r="228" spans="1:12" ht="15.6">
      <c r="A228" s="137">
        <v>3</v>
      </c>
      <c r="B228" s="139">
        <v>1</v>
      </c>
      <c r="C228" s="137">
        <v>3</v>
      </c>
      <c r="D228" s="138">
        <v>2</v>
      </c>
      <c r="E228" s="138">
        <v>1</v>
      </c>
      <c r="F228" s="140">
        <v>6</v>
      </c>
      <c r="G228" s="133" t="s">
        <v>278</v>
      </c>
      <c r="H228" s="120">
        <v>195</v>
      </c>
      <c r="I228" s="197"/>
      <c r="J228" s="197"/>
      <c r="K228" s="197"/>
      <c r="L228" s="215"/>
    </row>
    <row r="229" spans="1:12" ht="27.6">
      <c r="A229" s="134">
        <v>3</v>
      </c>
      <c r="B229" s="132">
        <v>1</v>
      </c>
      <c r="C229" s="132">
        <v>4</v>
      </c>
      <c r="D229" s="132"/>
      <c r="E229" s="132"/>
      <c r="F229" s="135"/>
      <c r="G229" s="133" t="s">
        <v>284</v>
      </c>
      <c r="H229" s="120">
        <v>196</v>
      </c>
      <c r="I229" s="198">
        <f t="shared" ref="I229:L231" si="24">I230</f>
        <v>0</v>
      </c>
      <c r="J229" s="204">
        <f t="shared" si="24"/>
        <v>0</v>
      </c>
      <c r="K229" s="199">
        <f t="shared" si="24"/>
        <v>0</v>
      </c>
      <c r="L229" s="199">
        <f t="shared" si="24"/>
        <v>0</v>
      </c>
    </row>
    <row r="230" spans="1:12" ht="27.6">
      <c r="A230" s="147">
        <v>3</v>
      </c>
      <c r="B230" s="154">
        <v>1</v>
      </c>
      <c r="C230" s="154">
        <v>4</v>
      </c>
      <c r="D230" s="154">
        <v>1</v>
      </c>
      <c r="E230" s="154"/>
      <c r="F230" s="155"/>
      <c r="G230" s="133" t="s">
        <v>284</v>
      </c>
      <c r="H230" s="120">
        <v>197</v>
      </c>
      <c r="I230" s="200">
        <f t="shared" si="24"/>
        <v>0</v>
      </c>
      <c r="J230" s="209">
        <f t="shared" si="24"/>
        <v>0</v>
      </c>
      <c r="K230" s="201">
        <f t="shared" si="24"/>
        <v>0</v>
      </c>
      <c r="L230" s="201">
        <f t="shared" si="24"/>
        <v>0</v>
      </c>
    </row>
    <row r="231" spans="1:12" ht="27.6">
      <c r="A231" s="137">
        <v>3</v>
      </c>
      <c r="B231" s="138">
        <v>1</v>
      </c>
      <c r="C231" s="138">
        <v>4</v>
      </c>
      <c r="D231" s="138">
        <v>1</v>
      </c>
      <c r="E231" s="138">
        <v>1</v>
      </c>
      <c r="F231" s="140"/>
      <c r="G231" s="133" t="s">
        <v>285</v>
      </c>
      <c r="H231" s="120">
        <v>198</v>
      </c>
      <c r="I231" s="191">
        <f t="shared" si="24"/>
        <v>0</v>
      </c>
      <c r="J231" s="203">
        <f t="shared" si="24"/>
        <v>0</v>
      </c>
      <c r="K231" s="192">
        <f t="shared" si="24"/>
        <v>0</v>
      </c>
      <c r="L231" s="192">
        <f t="shared" si="24"/>
        <v>0</v>
      </c>
    </row>
    <row r="232" spans="1:12" ht="27.6">
      <c r="A232" s="141">
        <v>3</v>
      </c>
      <c r="B232" s="137">
        <v>1</v>
      </c>
      <c r="C232" s="138">
        <v>4</v>
      </c>
      <c r="D232" s="138">
        <v>1</v>
      </c>
      <c r="E232" s="138">
        <v>1</v>
      </c>
      <c r="F232" s="140">
        <v>1</v>
      </c>
      <c r="G232" s="133" t="s">
        <v>285</v>
      </c>
      <c r="H232" s="120">
        <v>199</v>
      </c>
      <c r="I232" s="197"/>
      <c r="J232" s="197"/>
      <c r="K232" s="197"/>
      <c r="L232" s="197"/>
    </row>
    <row r="233" spans="1:12" ht="27.6">
      <c r="A233" s="141">
        <v>3</v>
      </c>
      <c r="B233" s="138">
        <v>1</v>
      </c>
      <c r="C233" s="138">
        <v>5</v>
      </c>
      <c r="D233" s="138"/>
      <c r="E233" s="138"/>
      <c r="F233" s="140"/>
      <c r="G233" s="139" t="s">
        <v>286</v>
      </c>
      <c r="H233" s="120">
        <v>200</v>
      </c>
      <c r="I233" s="191">
        <f t="shared" ref="I233:L234" si="25">I234</f>
        <v>0</v>
      </c>
      <c r="J233" s="191">
        <f t="shared" si="25"/>
        <v>0</v>
      </c>
      <c r="K233" s="191">
        <f t="shared" si="25"/>
        <v>0</v>
      </c>
      <c r="L233" s="191">
        <f t="shared" si="25"/>
        <v>0</v>
      </c>
    </row>
    <row r="234" spans="1:12" ht="27.6">
      <c r="A234" s="141">
        <v>3</v>
      </c>
      <c r="B234" s="138">
        <v>1</v>
      </c>
      <c r="C234" s="138">
        <v>5</v>
      </c>
      <c r="D234" s="138">
        <v>1</v>
      </c>
      <c r="E234" s="138"/>
      <c r="F234" s="140"/>
      <c r="G234" s="139" t="s">
        <v>286</v>
      </c>
      <c r="H234" s="120">
        <v>201</v>
      </c>
      <c r="I234" s="191">
        <f t="shared" si="25"/>
        <v>0</v>
      </c>
      <c r="J234" s="191">
        <f t="shared" si="25"/>
        <v>0</v>
      </c>
      <c r="K234" s="191">
        <f t="shared" si="25"/>
        <v>0</v>
      </c>
      <c r="L234" s="191">
        <f t="shared" si="25"/>
        <v>0</v>
      </c>
    </row>
    <row r="235" spans="1:12" ht="27.6">
      <c r="A235" s="141">
        <v>3</v>
      </c>
      <c r="B235" s="138">
        <v>1</v>
      </c>
      <c r="C235" s="138">
        <v>5</v>
      </c>
      <c r="D235" s="138">
        <v>1</v>
      </c>
      <c r="E235" s="138">
        <v>1</v>
      </c>
      <c r="F235" s="140"/>
      <c r="G235" s="139" t="s">
        <v>286</v>
      </c>
      <c r="H235" s="120">
        <v>202</v>
      </c>
      <c r="I235" s="191">
        <f>SUM(I236:I238)</f>
        <v>0</v>
      </c>
      <c r="J235" s="191">
        <f>SUM(J236:J238)</f>
        <v>0</v>
      </c>
      <c r="K235" s="191">
        <f>SUM(K236:K238)</f>
        <v>0</v>
      </c>
      <c r="L235" s="191">
        <f>SUM(L236:L238)</f>
        <v>0</v>
      </c>
    </row>
    <row r="236" spans="1:12" ht="15.6">
      <c r="A236" s="141">
        <v>3</v>
      </c>
      <c r="B236" s="138">
        <v>1</v>
      </c>
      <c r="C236" s="138">
        <v>5</v>
      </c>
      <c r="D236" s="138">
        <v>1</v>
      </c>
      <c r="E236" s="138">
        <v>1</v>
      </c>
      <c r="F236" s="140">
        <v>1</v>
      </c>
      <c r="G236" s="173" t="s">
        <v>287</v>
      </c>
      <c r="H236" s="120">
        <v>203</v>
      </c>
      <c r="I236" s="197"/>
      <c r="J236" s="197"/>
      <c r="K236" s="197"/>
      <c r="L236" s="197"/>
    </row>
    <row r="237" spans="1:12" ht="15.6">
      <c r="A237" s="141">
        <v>3</v>
      </c>
      <c r="B237" s="138">
        <v>1</v>
      </c>
      <c r="C237" s="138">
        <v>5</v>
      </c>
      <c r="D237" s="138">
        <v>1</v>
      </c>
      <c r="E237" s="138">
        <v>1</v>
      </c>
      <c r="F237" s="140">
        <v>2</v>
      </c>
      <c r="G237" s="173" t="s">
        <v>288</v>
      </c>
      <c r="H237" s="120">
        <v>204</v>
      </c>
      <c r="I237" s="197"/>
      <c r="J237" s="197"/>
      <c r="K237" s="197"/>
      <c r="L237" s="197"/>
    </row>
    <row r="238" spans="1:12" ht="27.6">
      <c r="A238" s="141">
        <v>3</v>
      </c>
      <c r="B238" s="138">
        <v>1</v>
      </c>
      <c r="C238" s="138">
        <v>5</v>
      </c>
      <c r="D238" s="138">
        <v>1</v>
      </c>
      <c r="E238" s="138">
        <v>1</v>
      </c>
      <c r="F238" s="140">
        <v>3</v>
      </c>
      <c r="G238" s="173" t="s">
        <v>289</v>
      </c>
      <c r="H238" s="120">
        <v>205</v>
      </c>
      <c r="I238" s="197"/>
      <c r="J238" s="197"/>
      <c r="K238" s="197"/>
      <c r="L238" s="197"/>
    </row>
    <row r="239" spans="1:12" ht="41.4">
      <c r="A239" s="125">
        <v>3</v>
      </c>
      <c r="B239" s="126">
        <v>2</v>
      </c>
      <c r="C239" s="126"/>
      <c r="D239" s="126"/>
      <c r="E239" s="126"/>
      <c r="F239" s="128"/>
      <c r="G239" s="127" t="s">
        <v>290</v>
      </c>
      <c r="H239" s="120">
        <v>206</v>
      </c>
      <c r="I239" s="191">
        <f>SUM(I240+I272)</f>
        <v>0</v>
      </c>
      <c r="J239" s="203">
        <f>SUM(J240+J272)</f>
        <v>0</v>
      </c>
      <c r="K239" s="192">
        <f>SUM(K240+K272)</f>
        <v>0</v>
      </c>
      <c r="L239" s="192">
        <f>SUM(L240+L272)</f>
        <v>0</v>
      </c>
    </row>
    <row r="240" spans="1:12" ht="41.4">
      <c r="A240" s="147">
        <v>3</v>
      </c>
      <c r="B240" s="153">
        <v>2</v>
      </c>
      <c r="C240" s="154">
        <v>1</v>
      </c>
      <c r="D240" s="154"/>
      <c r="E240" s="154"/>
      <c r="F240" s="155"/>
      <c r="G240" s="156" t="s">
        <v>291</v>
      </c>
      <c r="H240" s="120">
        <v>207</v>
      </c>
      <c r="I240" s="200">
        <f>SUM(I241+I250+I254+I258+I262+I265+I268)</f>
        <v>0</v>
      </c>
      <c r="J240" s="209">
        <f>SUM(J241+J250+J254+J258+J262+J265+J268)</f>
        <v>0</v>
      </c>
      <c r="K240" s="201">
        <f>SUM(K241+K250+K254+K258+K262+K265+K268)</f>
        <v>0</v>
      </c>
      <c r="L240" s="201">
        <f>SUM(L241+L250+L254+L258+L262+L265+L268)</f>
        <v>0</v>
      </c>
    </row>
    <row r="241" spans="1:12" ht="15.6">
      <c r="A241" s="137">
        <v>3</v>
      </c>
      <c r="B241" s="138">
        <v>2</v>
      </c>
      <c r="C241" s="138">
        <v>1</v>
      </c>
      <c r="D241" s="138">
        <v>1</v>
      </c>
      <c r="E241" s="138"/>
      <c r="F241" s="140"/>
      <c r="G241" s="139" t="s">
        <v>292</v>
      </c>
      <c r="H241" s="120">
        <v>208</v>
      </c>
      <c r="I241" s="200">
        <f>I242</f>
        <v>0</v>
      </c>
      <c r="J241" s="200">
        <f>J242</f>
        <v>0</v>
      </c>
      <c r="K241" s="200">
        <f>K242</f>
        <v>0</v>
      </c>
      <c r="L241" s="200">
        <f>L242</f>
        <v>0</v>
      </c>
    </row>
    <row r="242" spans="1:12" ht="15.6">
      <c r="A242" s="137">
        <v>3</v>
      </c>
      <c r="B242" s="137">
        <v>2</v>
      </c>
      <c r="C242" s="138">
        <v>1</v>
      </c>
      <c r="D242" s="138">
        <v>1</v>
      </c>
      <c r="E242" s="138">
        <v>1</v>
      </c>
      <c r="F242" s="140"/>
      <c r="G242" s="139" t="s">
        <v>293</v>
      </c>
      <c r="H242" s="120">
        <v>209</v>
      </c>
      <c r="I242" s="191">
        <f>SUM(I243:I243)</f>
        <v>0</v>
      </c>
      <c r="J242" s="203">
        <f>SUM(J243:J243)</f>
        <v>0</v>
      </c>
      <c r="K242" s="192">
        <f>SUM(K243:K243)</f>
        <v>0</v>
      </c>
      <c r="L242" s="192">
        <f>SUM(L243:L243)</f>
        <v>0</v>
      </c>
    </row>
    <row r="243" spans="1:12" ht="15.6">
      <c r="A243" s="147">
        <v>3</v>
      </c>
      <c r="B243" s="147">
        <v>2</v>
      </c>
      <c r="C243" s="154">
        <v>1</v>
      </c>
      <c r="D243" s="154">
        <v>1</v>
      </c>
      <c r="E243" s="154">
        <v>1</v>
      </c>
      <c r="F243" s="155">
        <v>1</v>
      </c>
      <c r="G243" s="156" t="s">
        <v>293</v>
      </c>
      <c r="H243" s="120">
        <v>210</v>
      </c>
      <c r="I243" s="197"/>
      <c r="J243" s="197"/>
      <c r="K243" s="197"/>
      <c r="L243" s="197"/>
    </row>
    <row r="244" spans="1:12" ht="15.6">
      <c r="A244" s="147">
        <v>3</v>
      </c>
      <c r="B244" s="154">
        <v>2</v>
      </c>
      <c r="C244" s="154">
        <v>1</v>
      </c>
      <c r="D244" s="154">
        <v>1</v>
      </c>
      <c r="E244" s="154">
        <v>2</v>
      </c>
      <c r="F244" s="155"/>
      <c r="G244" s="156" t="s">
        <v>294</v>
      </c>
      <c r="H244" s="120">
        <v>211</v>
      </c>
      <c r="I244" s="191">
        <f>SUM(I245:I246)</f>
        <v>0</v>
      </c>
      <c r="J244" s="191">
        <f>SUM(J245:J246)</f>
        <v>0</v>
      </c>
      <c r="K244" s="191">
        <f>SUM(K245:K246)</f>
        <v>0</v>
      </c>
      <c r="L244" s="191">
        <f>SUM(L245:L246)</f>
        <v>0</v>
      </c>
    </row>
    <row r="245" spans="1:12" ht="15.6">
      <c r="A245" s="147">
        <v>3</v>
      </c>
      <c r="B245" s="154">
        <v>2</v>
      </c>
      <c r="C245" s="154">
        <v>1</v>
      </c>
      <c r="D245" s="154">
        <v>1</v>
      </c>
      <c r="E245" s="154">
        <v>2</v>
      </c>
      <c r="F245" s="155">
        <v>1</v>
      </c>
      <c r="G245" s="156" t="s">
        <v>295</v>
      </c>
      <c r="H245" s="120">
        <v>212</v>
      </c>
      <c r="I245" s="197"/>
      <c r="J245" s="197"/>
      <c r="K245" s="197"/>
      <c r="L245" s="197"/>
    </row>
    <row r="246" spans="1:12" ht="15.6">
      <c r="A246" s="147">
        <v>3</v>
      </c>
      <c r="B246" s="154">
        <v>2</v>
      </c>
      <c r="C246" s="154">
        <v>1</v>
      </c>
      <c r="D246" s="154">
        <v>1</v>
      </c>
      <c r="E246" s="154">
        <v>2</v>
      </c>
      <c r="F246" s="155">
        <v>2</v>
      </c>
      <c r="G246" s="156" t="s">
        <v>296</v>
      </c>
      <c r="H246" s="120">
        <v>213</v>
      </c>
      <c r="I246" s="197"/>
      <c r="J246" s="197"/>
      <c r="K246" s="197"/>
      <c r="L246" s="197"/>
    </row>
    <row r="247" spans="1:12" ht="15.6">
      <c r="A247" s="147">
        <v>3</v>
      </c>
      <c r="B247" s="154">
        <v>2</v>
      </c>
      <c r="C247" s="154">
        <v>1</v>
      </c>
      <c r="D247" s="154">
        <v>1</v>
      </c>
      <c r="E247" s="154">
        <v>3</v>
      </c>
      <c r="F247" s="177"/>
      <c r="G247" s="156" t="s">
        <v>297</v>
      </c>
      <c r="H247" s="120">
        <v>214</v>
      </c>
      <c r="I247" s="191">
        <f>SUM(I248:I249)</f>
        <v>0</v>
      </c>
      <c r="J247" s="191">
        <f>SUM(J248:J249)</f>
        <v>0</v>
      </c>
      <c r="K247" s="191">
        <f>SUM(K248:K249)</f>
        <v>0</v>
      </c>
      <c r="L247" s="191">
        <f>SUM(L248:L249)</f>
        <v>0</v>
      </c>
    </row>
    <row r="248" spans="1:12" ht="15.6">
      <c r="A248" s="147">
        <v>3</v>
      </c>
      <c r="B248" s="154">
        <v>2</v>
      </c>
      <c r="C248" s="154">
        <v>1</v>
      </c>
      <c r="D248" s="154">
        <v>1</v>
      </c>
      <c r="E248" s="154">
        <v>3</v>
      </c>
      <c r="F248" s="155">
        <v>1</v>
      </c>
      <c r="G248" s="156" t="s">
        <v>298</v>
      </c>
      <c r="H248" s="120">
        <v>215</v>
      </c>
      <c r="I248" s="197"/>
      <c r="J248" s="197"/>
      <c r="K248" s="197"/>
      <c r="L248" s="197"/>
    </row>
    <row r="249" spans="1:12" ht="15.6">
      <c r="A249" s="147">
        <v>3</v>
      </c>
      <c r="B249" s="154">
        <v>2</v>
      </c>
      <c r="C249" s="154">
        <v>1</v>
      </c>
      <c r="D249" s="154">
        <v>1</v>
      </c>
      <c r="E249" s="154">
        <v>3</v>
      </c>
      <c r="F249" s="155">
        <v>2</v>
      </c>
      <c r="G249" s="156" t="s">
        <v>299</v>
      </c>
      <c r="H249" s="120">
        <v>216</v>
      </c>
      <c r="I249" s="197"/>
      <c r="J249" s="197"/>
      <c r="K249" s="197"/>
      <c r="L249" s="197"/>
    </row>
    <row r="250" spans="1:12" ht="15.6">
      <c r="A250" s="137">
        <v>3</v>
      </c>
      <c r="B250" s="138">
        <v>2</v>
      </c>
      <c r="C250" s="138">
        <v>1</v>
      </c>
      <c r="D250" s="138">
        <v>2</v>
      </c>
      <c r="E250" s="138"/>
      <c r="F250" s="140"/>
      <c r="G250" s="139" t="s">
        <v>300</v>
      </c>
      <c r="H250" s="120">
        <v>217</v>
      </c>
      <c r="I250" s="191">
        <f>I251</f>
        <v>0</v>
      </c>
      <c r="J250" s="191">
        <f>J251</f>
        <v>0</v>
      </c>
      <c r="K250" s="191">
        <f>K251</f>
        <v>0</v>
      </c>
      <c r="L250" s="191">
        <f>L251</f>
        <v>0</v>
      </c>
    </row>
    <row r="251" spans="1:12" ht="15.6">
      <c r="A251" s="137">
        <v>3</v>
      </c>
      <c r="B251" s="138">
        <v>2</v>
      </c>
      <c r="C251" s="138">
        <v>1</v>
      </c>
      <c r="D251" s="138">
        <v>2</v>
      </c>
      <c r="E251" s="138">
        <v>1</v>
      </c>
      <c r="F251" s="140"/>
      <c r="G251" s="139" t="s">
        <v>300</v>
      </c>
      <c r="H251" s="120">
        <v>218</v>
      </c>
      <c r="I251" s="191">
        <f>SUM(I252:I253)</f>
        <v>0</v>
      </c>
      <c r="J251" s="203">
        <f>SUM(J252:J253)</f>
        <v>0</v>
      </c>
      <c r="K251" s="192">
        <f>SUM(K252:K253)</f>
        <v>0</v>
      </c>
      <c r="L251" s="192">
        <f>SUM(L252:L253)</f>
        <v>0</v>
      </c>
    </row>
    <row r="252" spans="1:12" ht="27.6">
      <c r="A252" s="147">
        <v>3</v>
      </c>
      <c r="B252" s="153">
        <v>2</v>
      </c>
      <c r="C252" s="154">
        <v>1</v>
      </c>
      <c r="D252" s="154">
        <v>2</v>
      </c>
      <c r="E252" s="154">
        <v>1</v>
      </c>
      <c r="F252" s="155">
        <v>1</v>
      </c>
      <c r="G252" s="156" t="s">
        <v>301</v>
      </c>
      <c r="H252" s="120">
        <v>219</v>
      </c>
      <c r="I252" s="197"/>
      <c r="J252" s="197"/>
      <c r="K252" s="197"/>
      <c r="L252" s="197"/>
    </row>
    <row r="253" spans="1:12" ht="27.6">
      <c r="A253" s="137">
        <v>3</v>
      </c>
      <c r="B253" s="138">
        <v>2</v>
      </c>
      <c r="C253" s="138">
        <v>1</v>
      </c>
      <c r="D253" s="138">
        <v>2</v>
      </c>
      <c r="E253" s="138">
        <v>1</v>
      </c>
      <c r="F253" s="140">
        <v>2</v>
      </c>
      <c r="G253" s="139" t="s">
        <v>302</v>
      </c>
      <c r="H253" s="120">
        <v>220</v>
      </c>
      <c r="I253" s="197"/>
      <c r="J253" s="197"/>
      <c r="K253" s="197"/>
      <c r="L253" s="197"/>
    </row>
    <row r="254" spans="1:12" ht="27.6">
      <c r="A254" s="134">
        <v>3</v>
      </c>
      <c r="B254" s="132">
        <v>2</v>
      </c>
      <c r="C254" s="132">
        <v>1</v>
      </c>
      <c r="D254" s="132">
        <v>3</v>
      </c>
      <c r="E254" s="132"/>
      <c r="F254" s="135"/>
      <c r="G254" s="133" t="s">
        <v>303</v>
      </c>
      <c r="H254" s="120">
        <v>221</v>
      </c>
      <c r="I254" s="198">
        <f>I255</f>
        <v>0</v>
      </c>
      <c r="J254" s="204">
        <f>J255</f>
        <v>0</v>
      </c>
      <c r="K254" s="199">
        <f>K255</f>
        <v>0</v>
      </c>
      <c r="L254" s="199">
        <f>L255</f>
        <v>0</v>
      </c>
    </row>
    <row r="255" spans="1:12" ht="27.6">
      <c r="A255" s="137">
        <v>3</v>
      </c>
      <c r="B255" s="138">
        <v>2</v>
      </c>
      <c r="C255" s="138">
        <v>1</v>
      </c>
      <c r="D255" s="138">
        <v>3</v>
      </c>
      <c r="E255" s="138">
        <v>1</v>
      </c>
      <c r="F255" s="140"/>
      <c r="G255" s="133" t="s">
        <v>303</v>
      </c>
      <c r="H255" s="120">
        <v>222</v>
      </c>
      <c r="I255" s="191">
        <f>I256+I257</f>
        <v>0</v>
      </c>
      <c r="J255" s="191">
        <f>J256+J257</f>
        <v>0</v>
      </c>
      <c r="K255" s="191">
        <f>K256+K257</f>
        <v>0</v>
      </c>
      <c r="L255" s="191">
        <f>L256+L257</f>
        <v>0</v>
      </c>
    </row>
    <row r="256" spans="1:12" ht="27.6">
      <c r="A256" s="137">
        <v>3</v>
      </c>
      <c r="B256" s="138">
        <v>2</v>
      </c>
      <c r="C256" s="138">
        <v>1</v>
      </c>
      <c r="D256" s="138">
        <v>3</v>
      </c>
      <c r="E256" s="138">
        <v>1</v>
      </c>
      <c r="F256" s="140">
        <v>1</v>
      </c>
      <c r="G256" s="139" t="s">
        <v>304</v>
      </c>
      <c r="H256" s="120">
        <v>223</v>
      </c>
      <c r="I256" s="197"/>
      <c r="J256" s="197"/>
      <c r="K256" s="197"/>
      <c r="L256" s="197"/>
    </row>
    <row r="257" spans="1:12" ht="27.6">
      <c r="A257" s="137">
        <v>3</v>
      </c>
      <c r="B257" s="138">
        <v>2</v>
      </c>
      <c r="C257" s="138">
        <v>1</v>
      </c>
      <c r="D257" s="138">
        <v>3</v>
      </c>
      <c r="E257" s="138">
        <v>1</v>
      </c>
      <c r="F257" s="140">
        <v>2</v>
      </c>
      <c r="G257" s="139" t="s">
        <v>305</v>
      </c>
      <c r="H257" s="120">
        <v>224</v>
      </c>
      <c r="I257" s="215"/>
      <c r="J257" s="212"/>
      <c r="K257" s="215"/>
      <c r="L257" s="215"/>
    </row>
    <row r="258" spans="1:12" ht="15.6">
      <c r="A258" s="137">
        <v>3</v>
      </c>
      <c r="B258" s="138">
        <v>2</v>
      </c>
      <c r="C258" s="138">
        <v>1</v>
      </c>
      <c r="D258" s="138">
        <v>4</v>
      </c>
      <c r="E258" s="138"/>
      <c r="F258" s="140"/>
      <c r="G258" s="139" t="s">
        <v>306</v>
      </c>
      <c r="H258" s="120">
        <v>225</v>
      </c>
      <c r="I258" s="191">
        <f>I259</f>
        <v>0</v>
      </c>
      <c r="J258" s="192">
        <f>J259</f>
        <v>0</v>
      </c>
      <c r="K258" s="191">
        <f>K259</f>
        <v>0</v>
      </c>
      <c r="L258" s="192">
        <f>L259</f>
        <v>0</v>
      </c>
    </row>
    <row r="259" spans="1:12" ht="15.6">
      <c r="A259" s="134">
        <v>3</v>
      </c>
      <c r="B259" s="132">
        <v>2</v>
      </c>
      <c r="C259" s="132">
        <v>1</v>
      </c>
      <c r="D259" s="132">
        <v>4</v>
      </c>
      <c r="E259" s="132">
        <v>1</v>
      </c>
      <c r="F259" s="135"/>
      <c r="G259" s="133" t="s">
        <v>306</v>
      </c>
      <c r="H259" s="120">
        <v>226</v>
      </c>
      <c r="I259" s="198">
        <f>SUM(I260:I261)</f>
        <v>0</v>
      </c>
      <c r="J259" s="204">
        <f>SUM(J260:J261)</f>
        <v>0</v>
      </c>
      <c r="K259" s="199">
        <f>SUM(K260:K261)</f>
        <v>0</v>
      </c>
      <c r="L259" s="199">
        <f>SUM(L260:L261)</f>
        <v>0</v>
      </c>
    </row>
    <row r="260" spans="1:12" ht="27.6">
      <c r="A260" s="137">
        <v>3</v>
      </c>
      <c r="B260" s="138">
        <v>2</v>
      </c>
      <c r="C260" s="138">
        <v>1</v>
      </c>
      <c r="D260" s="138">
        <v>4</v>
      </c>
      <c r="E260" s="138">
        <v>1</v>
      </c>
      <c r="F260" s="140">
        <v>1</v>
      </c>
      <c r="G260" s="139" t="s">
        <v>307</v>
      </c>
      <c r="H260" s="120">
        <v>227</v>
      </c>
      <c r="I260" s="197"/>
      <c r="J260" s="197"/>
      <c r="K260" s="197"/>
      <c r="L260" s="197"/>
    </row>
    <row r="261" spans="1:12" ht="27.6">
      <c r="A261" s="137">
        <v>3</v>
      </c>
      <c r="B261" s="138">
        <v>2</v>
      </c>
      <c r="C261" s="138">
        <v>1</v>
      </c>
      <c r="D261" s="138">
        <v>4</v>
      </c>
      <c r="E261" s="138">
        <v>1</v>
      </c>
      <c r="F261" s="140">
        <v>2</v>
      </c>
      <c r="G261" s="139" t="s">
        <v>308</v>
      </c>
      <c r="H261" s="120">
        <v>228</v>
      </c>
      <c r="I261" s="197"/>
      <c r="J261" s="197"/>
      <c r="K261" s="197"/>
      <c r="L261" s="197"/>
    </row>
    <row r="262" spans="1:12" ht="15.6">
      <c r="A262" s="137">
        <v>3</v>
      </c>
      <c r="B262" s="138">
        <v>2</v>
      </c>
      <c r="C262" s="138">
        <v>1</v>
      </c>
      <c r="D262" s="138">
        <v>5</v>
      </c>
      <c r="E262" s="138"/>
      <c r="F262" s="140"/>
      <c r="G262" s="139" t="s">
        <v>309</v>
      </c>
      <c r="H262" s="120">
        <v>229</v>
      </c>
      <c r="I262" s="191">
        <f t="shared" ref="I262:L263" si="26">I263</f>
        <v>0</v>
      </c>
      <c r="J262" s="203">
        <f t="shared" si="26"/>
        <v>0</v>
      </c>
      <c r="K262" s="192">
        <f t="shared" si="26"/>
        <v>0</v>
      </c>
      <c r="L262" s="192">
        <f t="shared" si="26"/>
        <v>0</v>
      </c>
    </row>
    <row r="263" spans="1:12" ht="15.6">
      <c r="A263" s="137">
        <v>3</v>
      </c>
      <c r="B263" s="138">
        <v>2</v>
      </c>
      <c r="C263" s="138">
        <v>1</v>
      </c>
      <c r="D263" s="138">
        <v>5</v>
      </c>
      <c r="E263" s="138">
        <v>1</v>
      </c>
      <c r="F263" s="140"/>
      <c r="G263" s="139" t="s">
        <v>309</v>
      </c>
      <c r="H263" s="120">
        <v>230</v>
      </c>
      <c r="I263" s="192">
        <f t="shared" si="26"/>
        <v>0</v>
      </c>
      <c r="J263" s="203">
        <f t="shared" si="26"/>
        <v>0</v>
      </c>
      <c r="K263" s="192">
        <f t="shared" si="26"/>
        <v>0</v>
      </c>
      <c r="L263" s="192">
        <f t="shared" si="26"/>
        <v>0</v>
      </c>
    </row>
    <row r="264" spans="1:12" ht="15.6">
      <c r="A264" s="153">
        <v>3</v>
      </c>
      <c r="B264" s="154">
        <v>2</v>
      </c>
      <c r="C264" s="154">
        <v>1</v>
      </c>
      <c r="D264" s="154">
        <v>5</v>
      </c>
      <c r="E264" s="154">
        <v>1</v>
      </c>
      <c r="F264" s="155">
        <v>1</v>
      </c>
      <c r="G264" s="139" t="s">
        <v>309</v>
      </c>
      <c r="H264" s="120">
        <v>231</v>
      </c>
      <c r="I264" s="215"/>
      <c r="J264" s="215"/>
      <c r="K264" s="215"/>
      <c r="L264" s="215"/>
    </row>
    <row r="265" spans="1:12" ht="15.6">
      <c r="A265" s="137">
        <v>3</v>
      </c>
      <c r="B265" s="138">
        <v>2</v>
      </c>
      <c r="C265" s="138">
        <v>1</v>
      </c>
      <c r="D265" s="138">
        <v>6</v>
      </c>
      <c r="E265" s="138"/>
      <c r="F265" s="140"/>
      <c r="G265" s="139" t="s">
        <v>310</v>
      </c>
      <c r="H265" s="120">
        <v>232</v>
      </c>
      <c r="I265" s="191">
        <f t="shared" ref="I265:L266" si="27">I266</f>
        <v>0</v>
      </c>
      <c r="J265" s="203">
        <f t="shared" si="27"/>
        <v>0</v>
      </c>
      <c r="K265" s="192">
        <f t="shared" si="27"/>
        <v>0</v>
      </c>
      <c r="L265" s="192">
        <f t="shared" si="27"/>
        <v>0</v>
      </c>
    </row>
    <row r="266" spans="1:12" ht="15.6">
      <c r="A266" s="137">
        <v>3</v>
      </c>
      <c r="B266" s="137">
        <v>2</v>
      </c>
      <c r="C266" s="138">
        <v>1</v>
      </c>
      <c r="D266" s="138">
        <v>6</v>
      </c>
      <c r="E266" s="138">
        <v>1</v>
      </c>
      <c r="F266" s="140"/>
      <c r="G266" s="139" t="s">
        <v>310</v>
      </c>
      <c r="H266" s="120">
        <v>233</v>
      </c>
      <c r="I266" s="191">
        <f t="shared" si="27"/>
        <v>0</v>
      </c>
      <c r="J266" s="203">
        <f t="shared" si="27"/>
        <v>0</v>
      </c>
      <c r="K266" s="192">
        <f t="shared" si="27"/>
        <v>0</v>
      </c>
      <c r="L266" s="192">
        <f t="shared" si="27"/>
        <v>0</v>
      </c>
    </row>
    <row r="267" spans="1:12" ht="15.6">
      <c r="A267" s="134">
        <v>3</v>
      </c>
      <c r="B267" s="134">
        <v>2</v>
      </c>
      <c r="C267" s="138">
        <v>1</v>
      </c>
      <c r="D267" s="138">
        <v>6</v>
      </c>
      <c r="E267" s="138">
        <v>1</v>
      </c>
      <c r="F267" s="140">
        <v>1</v>
      </c>
      <c r="G267" s="139" t="s">
        <v>310</v>
      </c>
      <c r="H267" s="120">
        <v>234</v>
      </c>
      <c r="I267" s="215"/>
      <c r="J267" s="215"/>
      <c r="K267" s="215"/>
      <c r="L267" s="215"/>
    </row>
    <row r="268" spans="1:12" ht="15.6">
      <c r="A268" s="137">
        <v>3</v>
      </c>
      <c r="B268" s="137">
        <v>2</v>
      </c>
      <c r="C268" s="138">
        <v>1</v>
      </c>
      <c r="D268" s="138">
        <v>7</v>
      </c>
      <c r="E268" s="138"/>
      <c r="F268" s="140"/>
      <c r="G268" s="139" t="s">
        <v>311</v>
      </c>
      <c r="H268" s="120">
        <v>235</v>
      </c>
      <c r="I268" s="191">
        <f>I269</f>
        <v>0</v>
      </c>
      <c r="J268" s="203">
        <f>J269</f>
        <v>0</v>
      </c>
      <c r="K268" s="192">
        <f>K269</f>
        <v>0</v>
      </c>
      <c r="L268" s="192">
        <f>L269</f>
        <v>0</v>
      </c>
    </row>
    <row r="269" spans="1:12" ht="15.6">
      <c r="A269" s="137">
        <v>3</v>
      </c>
      <c r="B269" s="138">
        <v>2</v>
      </c>
      <c r="C269" s="138">
        <v>1</v>
      </c>
      <c r="D269" s="138">
        <v>7</v>
      </c>
      <c r="E269" s="138">
        <v>1</v>
      </c>
      <c r="F269" s="140"/>
      <c r="G269" s="139" t="s">
        <v>311</v>
      </c>
      <c r="H269" s="120">
        <v>236</v>
      </c>
      <c r="I269" s="191">
        <f>I270+I271</f>
        <v>0</v>
      </c>
      <c r="J269" s="191">
        <f>J270+J271</f>
        <v>0</v>
      </c>
      <c r="K269" s="191">
        <f>K270+K271</f>
        <v>0</v>
      </c>
      <c r="L269" s="191">
        <f>L270+L271</f>
        <v>0</v>
      </c>
    </row>
    <row r="270" spans="1:12" ht="27.6">
      <c r="A270" s="137">
        <v>3</v>
      </c>
      <c r="B270" s="138">
        <v>2</v>
      </c>
      <c r="C270" s="138">
        <v>1</v>
      </c>
      <c r="D270" s="138">
        <v>7</v>
      </c>
      <c r="E270" s="138">
        <v>1</v>
      </c>
      <c r="F270" s="140">
        <v>1</v>
      </c>
      <c r="G270" s="139" t="s">
        <v>312</v>
      </c>
      <c r="H270" s="120">
        <v>237</v>
      </c>
      <c r="I270" s="196"/>
      <c r="J270" s="197"/>
      <c r="K270" s="197"/>
      <c r="L270" s="197"/>
    </row>
    <row r="271" spans="1:12" ht="27.6">
      <c r="A271" s="137">
        <v>3</v>
      </c>
      <c r="B271" s="138">
        <v>2</v>
      </c>
      <c r="C271" s="138">
        <v>1</v>
      </c>
      <c r="D271" s="138">
        <v>7</v>
      </c>
      <c r="E271" s="138">
        <v>1</v>
      </c>
      <c r="F271" s="140">
        <v>2</v>
      </c>
      <c r="G271" s="139" t="s">
        <v>313</v>
      </c>
      <c r="H271" s="120">
        <v>238</v>
      </c>
      <c r="I271" s="197"/>
      <c r="J271" s="197"/>
      <c r="K271" s="197"/>
      <c r="L271" s="197"/>
    </row>
    <row r="272" spans="1:12" ht="41.4">
      <c r="A272" s="137">
        <v>3</v>
      </c>
      <c r="B272" s="138">
        <v>2</v>
      </c>
      <c r="C272" s="138">
        <v>2</v>
      </c>
      <c r="D272" s="178"/>
      <c r="E272" s="178"/>
      <c r="F272" s="179"/>
      <c r="G272" s="139" t="s">
        <v>314</v>
      </c>
      <c r="H272" s="120">
        <v>239</v>
      </c>
      <c r="I272" s="191">
        <f>SUM(I273+I282+I286+I290+I294+I297+I300)</f>
        <v>0</v>
      </c>
      <c r="J272" s="203">
        <f>SUM(J273+J282+J286+J290+J294+J297+J300)</f>
        <v>0</v>
      </c>
      <c r="K272" s="192">
        <f>SUM(K273+K282+K286+K290+K294+K297+K300)</f>
        <v>0</v>
      </c>
      <c r="L272" s="192">
        <f>SUM(L273+L282+L286+L290+L294+L297+L300)</f>
        <v>0</v>
      </c>
    </row>
    <row r="273" spans="1:12" ht="15.6">
      <c r="A273" s="137">
        <v>3</v>
      </c>
      <c r="B273" s="138">
        <v>2</v>
      </c>
      <c r="C273" s="138">
        <v>2</v>
      </c>
      <c r="D273" s="138">
        <v>1</v>
      </c>
      <c r="E273" s="138"/>
      <c r="F273" s="140"/>
      <c r="G273" s="139" t="s">
        <v>315</v>
      </c>
      <c r="H273" s="120">
        <v>240</v>
      </c>
      <c r="I273" s="191">
        <f>I274</f>
        <v>0</v>
      </c>
      <c r="J273" s="191">
        <f>J274</f>
        <v>0</v>
      </c>
      <c r="K273" s="191">
        <f>K274</f>
        <v>0</v>
      </c>
      <c r="L273" s="191">
        <f>L274</f>
        <v>0</v>
      </c>
    </row>
    <row r="274" spans="1:12" ht="15.6">
      <c r="A274" s="141">
        <v>3</v>
      </c>
      <c r="B274" s="137">
        <v>2</v>
      </c>
      <c r="C274" s="138">
        <v>2</v>
      </c>
      <c r="D274" s="138">
        <v>1</v>
      </c>
      <c r="E274" s="138">
        <v>1</v>
      </c>
      <c r="F274" s="140"/>
      <c r="G274" s="139" t="s">
        <v>293</v>
      </c>
      <c r="H274" s="120">
        <v>241</v>
      </c>
      <c r="I274" s="191">
        <f>SUM(I275)</f>
        <v>0</v>
      </c>
      <c r="J274" s="191">
        <f>SUM(J275)</f>
        <v>0</v>
      </c>
      <c r="K274" s="191">
        <f>SUM(K275)</f>
        <v>0</v>
      </c>
      <c r="L274" s="191">
        <f>SUM(L275)</f>
        <v>0</v>
      </c>
    </row>
    <row r="275" spans="1:12" ht="15.6">
      <c r="A275" s="141">
        <v>3</v>
      </c>
      <c r="B275" s="137">
        <v>2</v>
      </c>
      <c r="C275" s="138">
        <v>2</v>
      </c>
      <c r="D275" s="138">
        <v>1</v>
      </c>
      <c r="E275" s="138">
        <v>1</v>
      </c>
      <c r="F275" s="140">
        <v>1</v>
      </c>
      <c r="G275" s="139" t="s">
        <v>293</v>
      </c>
      <c r="H275" s="120">
        <v>242</v>
      </c>
      <c r="I275" s="197"/>
      <c r="J275" s="197"/>
      <c r="K275" s="197"/>
      <c r="L275" s="197"/>
    </row>
    <row r="276" spans="1:12" ht="15.6">
      <c r="A276" s="141">
        <v>3</v>
      </c>
      <c r="B276" s="137">
        <v>2</v>
      </c>
      <c r="C276" s="138">
        <v>2</v>
      </c>
      <c r="D276" s="138">
        <v>1</v>
      </c>
      <c r="E276" s="138">
        <v>2</v>
      </c>
      <c r="F276" s="140"/>
      <c r="G276" s="139" t="s">
        <v>316</v>
      </c>
      <c r="H276" s="120">
        <v>243</v>
      </c>
      <c r="I276" s="191">
        <f>SUM(I277:I278)</f>
        <v>0</v>
      </c>
      <c r="J276" s="191">
        <f>SUM(J277:J278)</f>
        <v>0</v>
      </c>
      <c r="K276" s="191">
        <f>SUM(K277:K278)</f>
        <v>0</v>
      </c>
      <c r="L276" s="191">
        <f>SUM(L277:L278)</f>
        <v>0</v>
      </c>
    </row>
    <row r="277" spans="1:12" ht="15.6">
      <c r="A277" s="141">
        <v>3</v>
      </c>
      <c r="B277" s="137">
        <v>2</v>
      </c>
      <c r="C277" s="138">
        <v>2</v>
      </c>
      <c r="D277" s="138">
        <v>1</v>
      </c>
      <c r="E277" s="138">
        <v>2</v>
      </c>
      <c r="F277" s="140">
        <v>1</v>
      </c>
      <c r="G277" s="139" t="s">
        <v>295</v>
      </c>
      <c r="H277" s="120">
        <v>244</v>
      </c>
      <c r="I277" s="197"/>
      <c r="J277" s="196"/>
      <c r="K277" s="197"/>
      <c r="L277" s="197"/>
    </row>
    <row r="278" spans="1:12" ht="15.6">
      <c r="A278" s="141">
        <v>3</v>
      </c>
      <c r="B278" s="137">
        <v>2</v>
      </c>
      <c r="C278" s="138">
        <v>2</v>
      </c>
      <c r="D278" s="138">
        <v>1</v>
      </c>
      <c r="E278" s="138">
        <v>2</v>
      </c>
      <c r="F278" s="140">
        <v>2</v>
      </c>
      <c r="G278" s="139" t="s">
        <v>296</v>
      </c>
      <c r="H278" s="120">
        <v>245</v>
      </c>
      <c r="I278" s="197"/>
      <c r="J278" s="196"/>
      <c r="K278" s="197"/>
      <c r="L278" s="197"/>
    </row>
    <row r="279" spans="1:12" ht="15.6">
      <c r="A279" s="141">
        <v>3</v>
      </c>
      <c r="B279" s="137">
        <v>2</v>
      </c>
      <c r="C279" s="138">
        <v>2</v>
      </c>
      <c r="D279" s="138">
        <v>1</v>
      </c>
      <c r="E279" s="138">
        <v>3</v>
      </c>
      <c r="F279" s="140"/>
      <c r="G279" s="139" t="s">
        <v>297</v>
      </c>
      <c r="H279" s="120">
        <v>246</v>
      </c>
      <c r="I279" s="191">
        <f>SUM(I280:I281)</f>
        <v>0</v>
      </c>
      <c r="J279" s="191">
        <f>SUM(J280:J281)</f>
        <v>0</v>
      </c>
      <c r="K279" s="191">
        <f>SUM(K280:K281)</f>
        <v>0</v>
      </c>
      <c r="L279" s="191">
        <f>SUM(L280:L281)</f>
        <v>0</v>
      </c>
    </row>
    <row r="280" spans="1:12" ht="15.6">
      <c r="A280" s="141">
        <v>3</v>
      </c>
      <c r="B280" s="137">
        <v>2</v>
      </c>
      <c r="C280" s="138">
        <v>2</v>
      </c>
      <c r="D280" s="138">
        <v>1</v>
      </c>
      <c r="E280" s="138">
        <v>3</v>
      </c>
      <c r="F280" s="140">
        <v>1</v>
      </c>
      <c r="G280" s="139" t="s">
        <v>298</v>
      </c>
      <c r="H280" s="120">
        <v>247</v>
      </c>
      <c r="I280" s="197"/>
      <c r="J280" s="196"/>
      <c r="K280" s="197"/>
      <c r="L280" s="197"/>
    </row>
    <row r="281" spans="1:12" ht="15.6">
      <c r="A281" s="141">
        <v>3</v>
      </c>
      <c r="B281" s="137">
        <v>2</v>
      </c>
      <c r="C281" s="138">
        <v>2</v>
      </c>
      <c r="D281" s="138">
        <v>1</v>
      </c>
      <c r="E281" s="138">
        <v>3</v>
      </c>
      <c r="F281" s="140">
        <v>2</v>
      </c>
      <c r="G281" s="139" t="s">
        <v>317</v>
      </c>
      <c r="H281" s="120">
        <v>248</v>
      </c>
      <c r="I281" s="197"/>
      <c r="J281" s="196"/>
      <c r="K281" s="197"/>
      <c r="L281" s="197"/>
    </row>
    <row r="282" spans="1:12" ht="27.6">
      <c r="A282" s="141">
        <v>3</v>
      </c>
      <c r="B282" s="137">
        <v>2</v>
      </c>
      <c r="C282" s="138">
        <v>2</v>
      </c>
      <c r="D282" s="138">
        <v>2</v>
      </c>
      <c r="E282" s="138"/>
      <c r="F282" s="140"/>
      <c r="G282" s="139" t="s">
        <v>318</v>
      </c>
      <c r="H282" s="120">
        <v>249</v>
      </c>
      <c r="I282" s="191">
        <f>I283</f>
        <v>0</v>
      </c>
      <c r="J282" s="192">
        <f>J283</f>
        <v>0</v>
      </c>
      <c r="K282" s="191">
        <f>K283</f>
        <v>0</v>
      </c>
      <c r="L282" s="192">
        <f>L283</f>
        <v>0</v>
      </c>
    </row>
    <row r="283" spans="1:12" ht="27.6">
      <c r="A283" s="137">
        <v>3</v>
      </c>
      <c r="B283" s="138">
        <v>2</v>
      </c>
      <c r="C283" s="132">
        <v>2</v>
      </c>
      <c r="D283" s="132">
        <v>2</v>
      </c>
      <c r="E283" s="132">
        <v>1</v>
      </c>
      <c r="F283" s="135"/>
      <c r="G283" s="139" t="s">
        <v>318</v>
      </c>
      <c r="H283" s="120">
        <v>250</v>
      </c>
      <c r="I283" s="198">
        <f>SUM(I284:I285)</f>
        <v>0</v>
      </c>
      <c r="J283" s="204">
        <f>SUM(J284:J285)</f>
        <v>0</v>
      </c>
      <c r="K283" s="199">
        <f>SUM(K284:K285)</f>
        <v>0</v>
      </c>
      <c r="L283" s="199">
        <f>SUM(L284:L285)</f>
        <v>0</v>
      </c>
    </row>
    <row r="284" spans="1:12" ht="27.6">
      <c r="A284" s="137">
        <v>3</v>
      </c>
      <c r="B284" s="138">
        <v>2</v>
      </c>
      <c r="C284" s="138">
        <v>2</v>
      </c>
      <c r="D284" s="138">
        <v>2</v>
      </c>
      <c r="E284" s="138">
        <v>1</v>
      </c>
      <c r="F284" s="140">
        <v>1</v>
      </c>
      <c r="G284" s="139" t="s">
        <v>319</v>
      </c>
      <c r="H284" s="120">
        <v>251</v>
      </c>
      <c r="I284" s="197"/>
      <c r="J284" s="197"/>
      <c r="K284" s="197"/>
      <c r="L284" s="197"/>
    </row>
    <row r="285" spans="1:12" ht="27.6">
      <c r="A285" s="137">
        <v>3</v>
      </c>
      <c r="B285" s="138">
        <v>2</v>
      </c>
      <c r="C285" s="138">
        <v>2</v>
      </c>
      <c r="D285" s="138">
        <v>2</v>
      </c>
      <c r="E285" s="138">
        <v>1</v>
      </c>
      <c r="F285" s="140">
        <v>2</v>
      </c>
      <c r="G285" s="141" t="s">
        <v>320</v>
      </c>
      <c r="H285" s="120">
        <v>252</v>
      </c>
      <c r="I285" s="197"/>
      <c r="J285" s="197"/>
      <c r="K285" s="197"/>
      <c r="L285" s="197"/>
    </row>
    <row r="286" spans="1:12" ht="27.6">
      <c r="A286" s="137">
        <v>3</v>
      </c>
      <c r="B286" s="138">
        <v>2</v>
      </c>
      <c r="C286" s="138">
        <v>2</v>
      </c>
      <c r="D286" s="138">
        <v>3</v>
      </c>
      <c r="E286" s="138"/>
      <c r="F286" s="140"/>
      <c r="G286" s="139" t="s">
        <v>321</v>
      </c>
      <c r="H286" s="120">
        <v>253</v>
      </c>
      <c r="I286" s="191">
        <f>I287</f>
        <v>0</v>
      </c>
      <c r="J286" s="203">
        <f>J287</f>
        <v>0</v>
      </c>
      <c r="K286" s="192">
        <f>K287</f>
        <v>0</v>
      </c>
      <c r="L286" s="192">
        <f>L287</f>
        <v>0</v>
      </c>
    </row>
    <row r="287" spans="1:12" ht="27.6">
      <c r="A287" s="134">
        <v>3</v>
      </c>
      <c r="B287" s="138">
        <v>2</v>
      </c>
      <c r="C287" s="138">
        <v>2</v>
      </c>
      <c r="D287" s="138">
        <v>3</v>
      </c>
      <c r="E287" s="138">
        <v>1</v>
      </c>
      <c r="F287" s="140"/>
      <c r="G287" s="139" t="s">
        <v>321</v>
      </c>
      <c r="H287" s="120">
        <v>254</v>
      </c>
      <c r="I287" s="191">
        <f>I288+I289</f>
        <v>0</v>
      </c>
      <c r="J287" s="191">
        <f>J288+J289</f>
        <v>0</v>
      </c>
      <c r="K287" s="191">
        <f>K288+K289</f>
        <v>0</v>
      </c>
      <c r="L287" s="191">
        <f>L288+L289</f>
        <v>0</v>
      </c>
    </row>
    <row r="288" spans="1:12" ht="27.6">
      <c r="A288" s="134">
        <v>3</v>
      </c>
      <c r="B288" s="138">
        <v>2</v>
      </c>
      <c r="C288" s="138">
        <v>2</v>
      </c>
      <c r="D288" s="138">
        <v>3</v>
      </c>
      <c r="E288" s="138">
        <v>1</v>
      </c>
      <c r="F288" s="140">
        <v>1</v>
      </c>
      <c r="G288" s="139" t="s">
        <v>322</v>
      </c>
      <c r="H288" s="120">
        <v>255</v>
      </c>
      <c r="I288" s="197"/>
      <c r="J288" s="197"/>
      <c r="K288" s="197"/>
      <c r="L288" s="197"/>
    </row>
    <row r="289" spans="1:12" ht="27.6">
      <c r="A289" s="134">
        <v>3</v>
      </c>
      <c r="B289" s="138">
        <v>2</v>
      </c>
      <c r="C289" s="138">
        <v>2</v>
      </c>
      <c r="D289" s="138">
        <v>3</v>
      </c>
      <c r="E289" s="138">
        <v>1</v>
      </c>
      <c r="F289" s="140">
        <v>2</v>
      </c>
      <c r="G289" s="139" t="s">
        <v>323</v>
      </c>
      <c r="H289" s="120">
        <v>256</v>
      </c>
      <c r="I289" s="197"/>
      <c r="J289" s="197"/>
      <c r="K289" s="197"/>
      <c r="L289" s="197"/>
    </row>
    <row r="290" spans="1:12" ht="15.6">
      <c r="A290" s="137">
        <v>3</v>
      </c>
      <c r="B290" s="138">
        <v>2</v>
      </c>
      <c r="C290" s="138">
        <v>2</v>
      </c>
      <c r="D290" s="138">
        <v>4</v>
      </c>
      <c r="E290" s="138"/>
      <c r="F290" s="140"/>
      <c r="G290" s="139" t="s">
        <v>324</v>
      </c>
      <c r="H290" s="120">
        <v>257</v>
      </c>
      <c r="I290" s="191">
        <f>I291</f>
        <v>0</v>
      </c>
      <c r="J290" s="203">
        <f>J291</f>
        <v>0</v>
      </c>
      <c r="K290" s="192">
        <f>K291</f>
        <v>0</v>
      </c>
      <c r="L290" s="192">
        <f>L291</f>
        <v>0</v>
      </c>
    </row>
    <row r="291" spans="1:12" ht="15.6">
      <c r="A291" s="137">
        <v>3</v>
      </c>
      <c r="B291" s="138">
        <v>2</v>
      </c>
      <c r="C291" s="138">
        <v>2</v>
      </c>
      <c r="D291" s="138">
        <v>4</v>
      </c>
      <c r="E291" s="138">
        <v>1</v>
      </c>
      <c r="F291" s="140"/>
      <c r="G291" s="139" t="s">
        <v>324</v>
      </c>
      <c r="H291" s="120">
        <v>258</v>
      </c>
      <c r="I291" s="191">
        <f>SUM(I292:I293)</f>
        <v>0</v>
      </c>
      <c r="J291" s="203">
        <f>SUM(J292:J293)</f>
        <v>0</v>
      </c>
      <c r="K291" s="192">
        <f>SUM(K292:K293)</f>
        <v>0</v>
      </c>
      <c r="L291" s="192">
        <f>SUM(L292:L293)</f>
        <v>0</v>
      </c>
    </row>
    <row r="292" spans="1:12" ht="27.6">
      <c r="A292" s="137">
        <v>3</v>
      </c>
      <c r="B292" s="138">
        <v>2</v>
      </c>
      <c r="C292" s="138">
        <v>2</v>
      </c>
      <c r="D292" s="138">
        <v>4</v>
      </c>
      <c r="E292" s="138">
        <v>1</v>
      </c>
      <c r="F292" s="140">
        <v>1</v>
      </c>
      <c r="G292" s="139" t="s">
        <v>325</v>
      </c>
      <c r="H292" s="120">
        <v>259</v>
      </c>
      <c r="I292" s="197"/>
      <c r="J292" s="197"/>
      <c r="K292" s="197"/>
      <c r="L292" s="197"/>
    </row>
    <row r="293" spans="1:12" ht="27.6">
      <c r="A293" s="134">
        <v>3</v>
      </c>
      <c r="B293" s="132">
        <v>2</v>
      </c>
      <c r="C293" s="132">
        <v>2</v>
      </c>
      <c r="D293" s="132">
        <v>4</v>
      </c>
      <c r="E293" s="132">
        <v>1</v>
      </c>
      <c r="F293" s="135">
        <v>2</v>
      </c>
      <c r="G293" s="141" t="s">
        <v>326</v>
      </c>
      <c r="H293" s="120">
        <v>260</v>
      </c>
      <c r="I293" s="197"/>
      <c r="J293" s="197"/>
      <c r="K293" s="197"/>
      <c r="L293" s="197"/>
    </row>
    <row r="294" spans="1:12" ht="15.6">
      <c r="A294" s="137">
        <v>3</v>
      </c>
      <c r="B294" s="138">
        <v>2</v>
      </c>
      <c r="C294" s="138">
        <v>2</v>
      </c>
      <c r="D294" s="138">
        <v>5</v>
      </c>
      <c r="E294" s="138"/>
      <c r="F294" s="140"/>
      <c r="G294" s="139" t="s">
        <v>327</v>
      </c>
      <c r="H294" s="120">
        <v>261</v>
      </c>
      <c r="I294" s="191">
        <f t="shared" ref="I294:L295" si="28">I295</f>
        <v>0</v>
      </c>
      <c r="J294" s="203">
        <f t="shared" si="28"/>
        <v>0</v>
      </c>
      <c r="K294" s="192">
        <f t="shared" si="28"/>
        <v>0</v>
      </c>
      <c r="L294" s="192">
        <f t="shared" si="28"/>
        <v>0</v>
      </c>
    </row>
    <row r="295" spans="1:12" ht="15.6">
      <c r="A295" s="137">
        <v>3</v>
      </c>
      <c r="B295" s="138">
        <v>2</v>
      </c>
      <c r="C295" s="138">
        <v>2</v>
      </c>
      <c r="D295" s="138">
        <v>5</v>
      </c>
      <c r="E295" s="138">
        <v>1</v>
      </c>
      <c r="F295" s="140"/>
      <c r="G295" s="139" t="s">
        <v>327</v>
      </c>
      <c r="H295" s="120">
        <v>262</v>
      </c>
      <c r="I295" s="191">
        <f t="shared" si="28"/>
        <v>0</v>
      </c>
      <c r="J295" s="203">
        <f t="shared" si="28"/>
        <v>0</v>
      </c>
      <c r="K295" s="192">
        <f t="shared" si="28"/>
        <v>0</v>
      </c>
      <c r="L295" s="192">
        <f t="shared" si="28"/>
        <v>0</v>
      </c>
    </row>
    <row r="296" spans="1:12" ht="15.6">
      <c r="A296" s="137">
        <v>3</v>
      </c>
      <c r="B296" s="138">
        <v>2</v>
      </c>
      <c r="C296" s="138">
        <v>2</v>
      </c>
      <c r="D296" s="138">
        <v>5</v>
      </c>
      <c r="E296" s="138">
        <v>1</v>
      </c>
      <c r="F296" s="140">
        <v>1</v>
      </c>
      <c r="G296" s="139" t="s">
        <v>327</v>
      </c>
      <c r="H296" s="120">
        <v>263</v>
      </c>
      <c r="I296" s="197"/>
      <c r="J296" s="197"/>
      <c r="K296" s="197"/>
      <c r="L296" s="197"/>
    </row>
    <row r="297" spans="1:12" ht="15.6">
      <c r="A297" s="137">
        <v>3</v>
      </c>
      <c r="B297" s="138">
        <v>2</v>
      </c>
      <c r="C297" s="138">
        <v>2</v>
      </c>
      <c r="D297" s="138">
        <v>6</v>
      </c>
      <c r="E297" s="138"/>
      <c r="F297" s="140"/>
      <c r="G297" s="139" t="s">
        <v>310</v>
      </c>
      <c r="H297" s="120">
        <v>264</v>
      </c>
      <c r="I297" s="191">
        <f t="shared" ref="I297:L298" si="29">I298</f>
        <v>0</v>
      </c>
      <c r="J297" s="218">
        <f t="shared" si="29"/>
        <v>0</v>
      </c>
      <c r="K297" s="192">
        <f t="shared" si="29"/>
        <v>0</v>
      </c>
      <c r="L297" s="192">
        <f t="shared" si="29"/>
        <v>0</v>
      </c>
    </row>
    <row r="298" spans="1:12" ht="15.6">
      <c r="A298" s="137">
        <v>3</v>
      </c>
      <c r="B298" s="138">
        <v>2</v>
      </c>
      <c r="C298" s="138">
        <v>2</v>
      </c>
      <c r="D298" s="138">
        <v>6</v>
      </c>
      <c r="E298" s="138">
        <v>1</v>
      </c>
      <c r="F298" s="140"/>
      <c r="G298" s="139" t="s">
        <v>310</v>
      </c>
      <c r="H298" s="120">
        <v>265</v>
      </c>
      <c r="I298" s="191">
        <f t="shared" si="29"/>
        <v>0</v>
      </c>
      <c r="J298" s="218">
        <f t="shared" si="29"/>
        <v>0</v>
      </c>
      <c r="K298" s="192">
        <f t="shared" si="29"/>
        <v>0</v>
      </c>
      <c r="L298" s="192">
        <f t="shared" si="29"/>
        <v>0</v>
      </c>
    </row>
    <row r="299" spans="1:12" ht="15.6">
      <c r="A299" s="137">
        <v>3</v>
      </c>
      <c r="B299" s="154">
        <v>2</v>
      </c>
      <c r="C299" s="154">
        <v>2</v>
      </c>
      <c r="D299" s="138">
        <v>6</v>
      </c>
      <c r="E299" s="154">
        <v>1</v>
      </c>
      <c r="F299" s="155">
        <v>1</v>
      </c>
      <c r="G299" s="156" t="s">
        <v>310</v>
      </c>
      <c r="H299" s="120">
        <v>266</v>
      </c>
      <c r="I299" s="197"/>
      <c r="J299" s="197"/>
      <c r="K299" s="197"/>
      <c r="L299" s="197"/>
    </row>
    <row r="300" spans="1:12" ht="15.6">
      <c r="A300" s="141">
        <v>3</v>
      </c>
      <c r="B300" s="137">
        <v>2</v>
      </c>
      <c r="C300" s="138">
        <v>2</v>
      </c>
      <c r="D300" s="138">
        <v>7</v>
      </c>
      <c r="E300" s="138"/>
      <c r="F300" s="140"/>
      <c r="G300" s="139" t="s">
        <v>311</v>
      </c>
      <c r="H300" s="120">
        <v>267</v>
      </c>
      <c r="I300" s="191">
        <f>I301</f>
        <v>0</v>
      </c>
      <c r="J300" s="218">
        <f>J301</f>
        <v>0</v>
      </c>
      <c r="K300" s="192">
        <f>K301</f>
        <v>0</v>
      </c>
      <c r="L300" s="192">
        <f>L301</f>
        <v>0</v>
      </c>
    </row>
    <row r="301" spans="1:12" ht="15.6">
      <c r="A301" s="141">
        <v>3</v>
      </c>
      <c r="B301" s="137">
        <v>2</v>
      </c>
      <c r="C301" s="138">
        <v>2</v>
      </c>
      <c r="D301" s="138">
        <v>7</v>
      </c>
      <c r="E301" s="138">
        <v>1</v>
      </c>
      <c r="F301" s="140"/>
      <c r="G301" s="139" t="s">
        <v>311</v>
      </c>
      <c r="H301" s="120">
        <v>268</v>
      </c>
      <c r="I301" s="191">
        <f>I302+I303</f>
        <v>0</v>
      </c>
      <c r="J301" s="191">
        <f>J302+J303</f>
        <v>0</v>
      </c>
      <c r="K301" s="191">
        <f>K302+K303</f>
        <v>0</v>
      </c>
      <c r="L301" s="191">
        <f>L302+L303</f>
        <v>0</v>
      </c>
    </row>
    <row r="302" spans="1:12" ht="27.6">
      <c r="A302" s="141">
        <v>3</v>
      </c>
      <c r="B302" s="137">
        <v>2</v>
      </c>
      <c r="C302" s="137">
        <v>2</v>
      </c>
      <c r="D302" s="138">
        <v>7</v>
      </c>
      <c r="E302" s="138">
        <v>1</v>
      </c>
      <c r="F302" s="140">
        <v>1</v>
      </c>
      <c r="G302" s="139" t="s">
        <v>312</v>
      </c>
      <c r="H302" s="120">
        <v>269</v>
      </c>
      <c r="I302" s="197"/>
      <c r="J302" s="197"/>
      <c r="K302" s="197"/>
      <c r="L302" s="197"/>
    </row>
    <row r="303" spans="1:12" ht="27.6">
      <c r="A303" s="141">
        <v>3</v>
      </c>
      <c r="B303" s="137">
        <v>2</v>
      </c>
      <c r="C303" s="137">
        <v>2</v>
      </c>
      <c r="D303" s="138">
        <v>7</v>
      </c>
      <c r="E303" s="138">
        <v>1</v>
      </c>
      <c r="F303" s="140">
        <v>2</v>
      </c>
      <c r="G303" s="139" t="s">
        <v>313</v>
      </c>
      <c r="H303" s="120">
        <v>270</v>
      </c>
      <c r="I303" s="197"/>
      <c r="J303" s="197"/>
      <c r="K303" s="197"/>
      <c r="L303" s="197"/>
    </row>
    <row r="304" spans="1:12" ht="27.6">
      <c r="A304" s="144">
        <v>3</v>
      </c>
      <c r="B304" s="144">
        <v>3</v>
      </c>
      <c r="C304" s="125"/>
      <c r="D304" s="126"/>
      <c r="E304" s="126"/>
      <c r="F304" s="128"/>
      <c r="G304" s="127" t="s">
        <v>328</v>
      </c>
      <c r="H304" s="120">
        <v>271</v>
      </c>
      <c r="I304" s="191">
        <f>SUM(I305+I337)</f>
        <v>0</v>
      </c>
      <c r="J304" s="218">
        <f>SUM(J305+J337)</f>
        <v>0</v>
      </c>
      <c r="K304" s="192">
        <f>SUM(K305+K337)</f>
        <v>0</v>
      </c>
      <c r="L304" s="192">
        <f>SUM(L305+L337)</f>
        <v>0</v>
      </c>
    </row>
    <row r="305" spans="1:12" ht="41.4">
      <c r="A305" s="141">
        <v>3</v>
      </c>
      <c r="B305" s="141">
        <v>3</v>
      </c>
      <c r="C305" s="137">
        <v>1</v>
      </c>
      <c r="D305" s="138"/>
      <c r="E305" s="138"/>
      <c r="F305" s="140"/>
      <c r="G305" s="139" t="s">
        <v>329</v>
      </c>
      <c r="H305" s="120">
        <v>272</v>
      </c>
      <c r="I305" s="191">
        <f>SUM(I306+I315+I319+I323+I327+I330+I333)</f>
        <v>0</v>
      </c>
      <c r="J305" s="218">
        <f>SUM(J306+J315+J319+J323+J327+J330+J333)</f>
        <v>0</v>
      </c>
      <c r="K305" s="192">
        <f>SUM(K306+K315+K319+K323+K327+K330+K333)</f>
        <v>0</v>
      </c>
      <c r="L305" s="192">
        <f>SUM(L306+L315+L319+L323+L327+L330+L333)</f>
        <v>0</v>
      </c>
    </row>
    <row r="306" spans="1:12" ht="15.6">
      <c r="A306" s="141">
        <v>3</v>
      </c>
      <c r="B306" s="141">
        <v>3</v>
      </c>
      <c r="C306" s="137">
        <v>1</v>
      </c>
      <c r="D306" s="138">
        <v>1</v>
      </c>
      <c r="E306" s="138"/>
      <c r="F306" s="140"/>
      <c r="G306" s="139" t="s">
        <v>315</v>
      </c>
      <c r="H306" s="120">
        <v>273</v>
      </c>
      <c r="I306" s="191">
        <f>SUM(I307+I309+I312)</f>
        <v>0</v>
      </c>
      <c r="J306" s="191">
        <f>SUM(J307+J309+J312)</f>
        <v>0</v>
      </c>
      <c r="K306" s="191">
        <f>SUM(K307+K309+K312)</f>
        <v>0</v>
      </c>
      <c r="L306" s="191">
        <f>SUM(L307+L309+L312)</f>
        <v>0</v>
      </c>
    </row>
    <row r="307" spans="1:12" ht="15.6">
      <c r="A307" s="141">
        <v>3</v>
      </c>
      <c r="B307" s="141">
        <v>3</v>
      </c>
      <c r="C307" s="137">
        <v>1</v>
      </c>
      <c r="D307" s="138">
        <v>1</v>
      </c>
      <c r="E307" s="138">
        <v>1</v>
      </c>
      <c r="F307" s="140"/>
      <c r="G307" s="139" t="s">
        <v>293</v>
      </c>
      <c r="H307" s="120">
        <v>274</v>
      </c>
      <c r="I307" s="191">
        <f>SUM(I308:I308)</f>
        <v>0</v>
      </c>
      <c r="J307" s="218">
        <f>SUM(J308:J308)</f>
        <v>0</v>
      </c>
      <c r="K307" s="192">
        <f>SUM(K308:K308)</f>
        <v>0</v>
      </c>
      <c r="L307" s="192">
        <f>SUM(L308:L308)</f>
        <v>0</v>
      </c>
    </row>
    <row r="308" spans="1:12" ht="15.6">
      <c r="A308" s="141">
        <v>3</v>
      </c>
      <c r="B308" s="141">
        <v>3</v>
      </c>
      <c r="C308" s="137">
        <v>1</v>
      </c>
      <c r="D308" s="138">
        <v>1</v>
      </c>
      <c r="E308" s="138">
        <v>1</v>
      </c>
      <c r="F308" s="140">
        <v>1</v>
      </c>
      <c r="G308" s="139" t="s">
        <v>293</v>
      </c>
      <c r="H308" s="120">
        <v>275</v>
      </c>
      <c r="I308" s="197"/>
      <c r="J308" s="197"/>
      <c r="K308" s="197"/>
      <c r="L308" s="197"/>
    </row>
    <row r="309" spans="1:12" ht="15.6">
      <c r="A309" s="141">
        <v>3</v>
      </c>
      <c r="B309" s="141">
        <v>3</v>
      </c>
      <c r="C309" s="137">
        <v>1</v>
      </c>
      <c r="D309" s="138">
        <v>1</v>
      </c>
      <c r="E309" s="138">
        <v>2</v>
      </c>
      <c r="F309" s="140"/>
      <c r="G309" s="139" t="s">
        <v>316</v>
      </c>
      <c r="H309" s="120">
        <v>276</v>
      </c>
      <c r="I309" s="191">
        <f>SUM(I310:I311)</f>
        <v>0</v>
      </c>
      <c r="J309" s="191">
        <f>SUM(J310:J311)</f>
        <v>0</v>
      </c>
      <c r="K309" s="191">
        <f>SUM(K310:K311)</f>
        <v>0</v>
      </c>
      <c r="L309" s="191">
        <f>SUM(L310:L311)</f>
        <v>0</v>
      </c>
    </row>
    <row r="310" spans="1:12" ht="15.6">
      <c r="A310" s="141">
        <v>3</v>
      </c>
      <c r="B310" s="141">
        <v>3</v>
      </c>
      <c r="C310" s="137">
        <v>1</v>
      </c>
      <c r="D310" s="138">
        <v>1</v>
      </c>
      <c r="E310" s="138">
        <v>2</v>
      </c>
      <c r="F310" s="140">
        <v>1</v>
      </c>
      <c r="G310" s="139" t="s">
        <v>295</v>
      </c>
      <c r="H310" s="120">
        <v>277</v>
      </c>
      <c r="I310" s="197"/>
      <c r="J310" s="197"/>
      <c r="K310" s="197"/>
      <c r="L310" s="197"/>
    </row>
    <row r="311" spans="1:12" ht="15.6">
      <c r="A311" s="141">
        <v>3</v>
      </c>
      <c r="B311" s="141">
        <v>3</v>
      </c>
      <c r="C311" s="137">
        <v>1</v>
      </c>
      <c r="D311" s="138">
        <v>1</v>
      </c>
      <c r="E311" s="138">
        <v>2</v>
      </c>
      <c r="F311" s="140">
        <v>2</v>
      </c>
      <c r="G311" s="139" t="s">
        <v>296</v>
      </c>
      <c r="H311" s="120">
        <v>278</v>
      </c>
      <c r="I311" s="197"/>
      <c r="J311" s="197"/>
      <c r="K311" s="197"/>
      <c r="L311" s="197"/>
    </row>
    <row r="312" spans="1:12" ht="15.6">
      <c r="A312" s="141">
        <v>3</v>
      </c>
      <c r="B312" s="141">
        <v>3</v>
      </c>
      <c r="C312" s="137">
        <v>1</v>
      </c>
      <c r="D312" s="138">
        <v>1</v>
      </c>
      <c r="E312" s="138">
        <v>3</v>
      </c>
      <c r="F312" s="140"/>
      <c r="G312" s="139" t="s">
        <v>297</v>
      </c>
      <c r="H312" s="120">
        <v>279</v>
      </c>
      <c r="I312" s="191">
        <f>SUM(I313:I314)</f>
        <v>0</v>
      </c>
      <c r="J312" s="191">
        <f>SUM(J313:J314)</f>
        <v>0</v>
      </c>
      <c r="K312" s="191">
        <f>SUM(K313:K314)</f>
        <v>0</v>
      </c>
      <c r="L312" s="191">
        <f>SUM(L313:L314)</f>
        <v>0</v>
      </c>
    </row>
    <row r="313" spans="1:12" ht="15.6">
      <c r="A313" s="141">
        <v>3</v>
      </c>
      <c r="B313" s="141">
        <v>3</v>
      </c>
      <c r="C313" s="137">
        <v>1</v>
      </c>
      <c r="D313" s="138">
        <v>1</v>
      </c>
      <c r="E313" s="138">
        <v>3</v>
      </c>
      <c r="F313" s="140">
        <v>1</v>
      </c>
      <c r="G313" s="139" t="s">
        <v>298</v>
      </c>
      <c r="H313" s="120">
        <v>280</v>
      </c>
      <c r="I313" s="197"/>
      <c r="J313" s="197"/>
      <c r="K313" s="197"/>
      <c r="L313" s="197"/>
    </row>
    <row r="314" spans="1:12" ht="15.6">
      <c r="A314" s="141">
        <v>3</v>
      </c>
      <c r="B314" s="141">
        <v>3</v>
      </c>
      <c r="C314" s="137">
        <v>1</v>
      </c>
      <c r="D314" s="138">
        <v>1</v>
      </c>
      <c r="E314" s="138">
        <v>3</v>
      </c>
      <c r="F314" s="140">
        <v>2</v>
      </c>
      <c r="G314" s="139" t="s">
        <v>317</v>
      </c>
      <c r="H314" s="120">
        <v>281</v>
      </c>
      <c r="I314" s="197"/>
      <c r="J314" s="197"/>
      <c r="K314" s="197"/>
      <c r="L314" s="197"/>
    </row>
    <row r="315" spans="1:12" ht="15.6">
      <c r="A315" s="152">
        <v>3</v>
      </c>
      <c r="B315" s="134">
        <v>3</v>
      </c>
      <c r="C315" s="137">
        <v>1</v>
      </c>
      <c r="D315" s="138">
        <v>2</v>
      </c>
      <c r="E315" s="138"/>
      <c r="F315" s="140"/>
      <c r="G315" s="139" t="s">
        <v>330</v>
      </c>
      <c r="H315" s="120">
        <v>282</v>
      </c>
      <c r="I315" s="191">
        <f>I316</f>
        <v>0</v>
      </c>
      <c r="J315" s="218">
        <f>J316</f>
        <v>0</v>
      </c>
      <c r="K315" s="192">
        <f>K316</f>
        <v>0</v>
      </c>
      <c r="L315" s="192">
        <f>L316</f>
        <v>0</v>
      </c>
    </row>
    <row r="316" spans="1:12" ht="15.6">
      <c r="A316" s="152">
        <v>3</v>
      </c>
      <c r="B316" s="152">
        <v>3</v>
      </c>
      <c r="C316" s="134">
        <v>1</v>
      </c>
      <c r="D316" s="132">
        <v>2</v>
      </c>
      <c r="E316" s="132">
        <v>1</v>
      </c>
      <c r="F316" s="135"/>
      <c r="G316" s="139" t="s">
        <v>330</v>
      </c>
      <c r="H316" s="120">
        <v>283</v>
      </c>
      <c r="I316" s="198">
        <f>SUM(I317:I318)</f>
        <v>0</v>
      </c>
      <c r="J316" s="219">
        <f>SUM(J317:J318)</f>
        <v>0</v>
      </c>
      <c r="K316" s="199">
        <f>SUM(K317:K318)</f>
        <v>0</v>
      </c>
      <c r="L316" s="199">
        <f>SUM(L317:L318)</f>
        <v>0</v>
      </c>
    </row>
    <row r="317" spans="1:12" ht="27.6">
      <c r="A317" s="141">
        <v>3</v>
      </c>
      <c r="B317" s="141">
        <v>3</v>
      </c>
      <c r="C317" s="137">
        <v>1</v>
      </c>
      <c r="D317" s="138">
        <v>2</v>
      </c>
      <c r="E317" s="138">
        <v>1</v>
      </c>
      <c r="F317" s="140">
        <v>1</v>
      </c>
      <c r="G317" s="139" t="s">
        <v>331</v>
      </c>
      <c r="H317" s="120">
        <v>284</v>
      </c>
      <c r="I317" s="197"/>
      <c r="J317" s="197"/>
      <c r="K317" s="197"/>
      <c r="L317" s="197"/>
    </row>
    <row r="318" spans="1:12" ht="15.6">
      <c r="A318" s="146">
        <v>3</v>
      </c>
      <c r="B318" s="170">
        <v>3</v>
      </c>
      <c r="C318" s="153">
        <v>1</v>
      </c>
      <c r="D318" s="154">
        <v>2</v>
      </c>
      <c r="E318" s="154">
        <v>1</v>
      </c>
      <c r="F318" s="155">
        <v>2</v>
      </c>
      <c r="G318" s="156" t="s">
        <v>332</v>
      </c>
      <c r="H318" s="120">
        <v>285</v>
      </c>
      <c r="I318" s="197"/>
      <c r="J318" s="197"/>
      <c r="K318" s="197"/>
      <c r="L318" s="197"/>
    </row>
    <row r="319" spans="1:12" ht="27.6">
      <c r="A319" s="137">
        <v>3</v>
      </c>
      <c r="B319" s="139">
        <v>3</v>
      </c>
      <c r="C319" s="137">
        <v>1</v>
      </c>
      <c r="D319" s="138">
        <v>3</v>
      </c>
      <c r="E319" s="138"/>
      <c r="F319" s="140"/>
      <c r="G319" s="139" t="s">
        <v>333</v>
      </c>
      <c r="H319" s="120">
        <v>286</v>
      </c>
      <c r="I319" s="191">
        <f>I320</f>
        <v>0</v>
      </c>
      <c r="J319" s="218">
        <f>J320</f>
        <v>0</v>
      </c>
      <c r="K319" s="192">
        <f>K320</f>
        <v>0</v>
      </c>
      <c r="L319" s="192">
        <f>L320</f>
        <v>0</v>
      </c>
    </row>
    <row r="320" spans="1:12" ht="27.6">
      <c r="A320" s="137">
        <v>3</v>
      </c>
      <c r="B320" s="156">
        <v>3</v>
      </c>
      <c r="C320" s="153">
        <v>1</v>
      </c>
      <c r="D320" s="154">
        <v>3</v>
      </c>
      <c r="E320" s="154">
        <v>1</v>
      </c>
      <c r="F320" s="155"/>
      <c r="G320" s="139" t="s">
        <v>333</v>
      </c>
      <c r="H320" s="120">
        <v>287</v>
      </c>
      <c r="I320" s="192">
        <f>I321+I322</f>
        <v>0</v>
      </c>
      <c r="J320" s="192">
        <f>J321+J322</f>
        <v>0</v>
      </c>
      <c r="K320" s="192">
        <f>K321+K322</f>
        <v>0</v>
      </c>
      <c r="L320" s="192">
        <f>L321+L322</f>
        <v>0</v>
      </c>
    </row>
    <row r="321" spans="1:12" ht="27.6">
      <c r="A321" s="137">
        <v>3</v>
      </c>
      <c r="B321" s="139">
        <v>3</v>
      </c>
      <c r="C321" s="137">
        <v>1</v>
      </c>
      <c r="D321" s="138">
        <v>3</v>
      </c>
      <c r="E321" s="138">
        <v>1</v>
      </c>
      <c r="F321" s="140">
        <v>1</v>
      </c>
      <c r="G321" s="139" t="s">
        <v>334</v>
      </c>
      <c r="H321" s="120">
        <v>288</v>
      </c>
      <c r="I321" s="215"/>
      <c r="J321" s="215"/>
      <c r="K321" s="215"/>
      <c r="L321" s="214"/>
    </row>
    <row r="322" spans="1:12" ht="27.6">
      <c r="A322" s="137">
        <v>3</v>
      </c>
      <c r="B322" s="139">
        <v>3</v>
      </c>
      <c r="C322" s="137">
        <v>1</v>
      </c>
      <c r="D322" s="138">
        <v>3</v>
      </c>
      <c r="E322" s="138">
        <v>1</v>
      </c>
      <c r="F322" s="140">
        <v>2</v>
      </c>
      <c r="G322" s="139" t="s">
        <v>335</v>
      </c>
      <c r="H322" s="120">
        <v>289</v>
      </c>
      <c r="I322" s="197"/>
      <c r="J322" s="197"/>
      <c r="K322" s="197"/>
      <c r="L322" s="197"/>
    </row>
    <row r="323" spans="1:12" ht="15.6">
      <c r="A323" s="137">
        <v>3</v>
      </c>
      <c r="B323" s="139">
        <v>3</v>
      </c>
      <c r="C323" s="137">
        <v>1</v>
      </c>
      <c r="D323" s="138">
        <v>4</v>
      </c>
      <c r="E323" s="138"/>
      <c r="F323" s="140"/>
      <c r="G323" s="139" t="s">
        <v>336</v>
      </c>
      <c r="H323" s="120">
        <v>290</v>
      </c>
      <c r="I323" s="191">
        <f>I324</f>
        <v>0</v>
      </c>
      <c r="J323" s="218">
        <f>J324</f>
        <v>0</v>
      </c>
      <c r="K323" s="192">
        <f>K324</f>
        <v>0</v>
      </c>
      <c r="L323" s="192">
        <f>L324</f>
        <v>0</v>
      </c>
    </row>
    <row r="324" spans="1:12" ht="15.6">
      <c r="A324" s="141">
        <v>3</v>
      </c>
      <c r="B324" s="137">
        <v>3</v>
      </c>
      <c r="C324" s="138">
        <v>1</v>
      </c>
      <c r="D324" s="138">
        <v>4</v>
      </c>
      <c r="E324" s="138">
        <v>1</v>
      </c>
      <c r="F324" s="140"/>
      <c r="G324" s="139" t="s">
        <v>336</v>
      </c>
      <c r="H324" s="120">
        <v>291</v>
      </c>
      <c r="I324" s="191">
        <f>SUM(I325:I326)</f>
        <v>0</v>
      </c>
      <c r="J324" s="191">
        <f>SUM(J325:J326)</f>
        <v>0</v>
      </c>
      <c r="K324" s="191">
        <f>SUM(K325:K326)</f>
        <v>0</v>
      </c>
      <c r="L324" s="191">
        <f>SUM(L325:L326)</f>
        <v>0</v>
      </c>
    </row>
    <row r="325" spans="1:12" ht="15.6">
      <c r="A325" s="141">
        <v>3</v>
      </c>
      <c r="B325" s="137">
        <v>3</v>
      </c>
      <c r="C325" s="138">
        <v>1</v>
      </c>
      <c r="D325" s="138">
        <v>4</v>
      </c>
      <c r="E325" s="138">
        <v>1</v>
      </c>
      <c r="F325" s="140">
        <v>1</v>
      </c>
      <c r="G325" s="139" t="s">
        <v>337</v>
      </c>
      <c r="H325" s="120">
        <v>292</v>
      </c>
      <c r="I325" s="196"/>
      <c r="J325" s="197"/>
      <c r="K325" s="197"/>
      <c r="L325" s="196"/>
    </row>
    <row r="326" spans="1:12" ht="15.6">
      <c r="A326" s="137">
        <v>3</v>
      </c>
      <c r="B326" s="138">
        <v>3</v>
      </c>
      <c r="C326" s="138">
        <v>1</v>
      </c>
      <c r="D326" s="138">
        <v>4</v>
      </c>
      <c r="E326" s="138">
        <v>1</v>
      </c>
      <c r="F326" s="140">
        <v>2</v>
      </c>
      <c r="G326" s="139" t="s">
        <v>338</v>
      </c>
      <c r="H326" s="120">
        <v>293</v>
      </c>
      <c r="I326" s="197"/>
      <c r="J326" s="215"/>
      <c r="K326" s="215"/>
      <c r="L326" s="214"/>
    </row>
    <row r="327" spans="1:12" ht="15.6">
      <c r="A327" s="137">
        <v>3</v>
      </c>
      <c r="B327" s="138">
        <v>3</v>
      </c>
      <c r="C327" s="138">
        <v>1</v>
      </c>
      <c r="D327" s="138">
        <v>5</v>
      </c>
      <c r="E327" s="138"/>
      <c r="F327" s="140"/>
      <c r="G327" s="139" t="s">
        <v>339</v>
      </c>
      <c r="H327" s="120">
        <v>294</v>
      </c>
      <c r="I327" s="199">
        <f t="shared" ref="I327:L328" si="30">I328</f>
        <v>0</v>
      </c>
      <c r="J327" s="218">
        <f t="shared" si="30"/>
        <v>0</v>
      </c>
      <c r="K327" s="192">
        <f t="shared" si="30"/>
        <v>0</v>
      </c>
      <c r="L327" s="192">
        <f t="shared" si="30"/>
        <v>0</v>
      </c>
    </row>
    <row r="328" spans="1:12" ht="15.6">
      <c r="A328" s="134">
        <v>3</v>
      </c>
      <c r="B328" s="154">
        <v>3</v>
      </c>
      <c r="C328" s="154">
        <v>1</v>
      </c>
      <c r="D328" s="154">
        <v>5</v>
      </c>
      <c r="E328" s="154">
        <v>1</v>
      </c>
      <c r="F328" s="155"/>
      <c r="G328" s="139" t="s">
        <v>339</v>
      </c>
      <c r="H328" s="120">
        <v>295</v>
      </c>
      <c r="I328" s="192">
        <f t="shared" si="30"/>
        <v>0</v>
      </c>
      <c r="J328" s="219">
        <f t="shared" si="30"/>
        <v>0</v>
      </c>
      <c r="K328" s="199">
        <f t="shared" si="30"/>
        <v>0</v>
      </c>
      <c r="L328" s="199">
        <f t="shared" si="30"/>
        <v>0</v>
      </c>
    </row>
    <row r="329" spans="1:12" ht="15.6">
      <c r="A329" s="137">
        <v>3</v>
      </c>
      <c r="B329" s="138">
        <v>3</v>
      </c>
      <c r="C329" s="138">
        <v>1</v>
      </c>
      <c r="D329" s="138">
        <v>5</v>
      </c>
      <c r="E329" s="138">
        <v>1</v>
      </c>
      <c r="F329" s="140">
        <v>1</v>
      </c>
      <c r="G329" s="139" t="s">
        <v>340</v>
      </c>
      <c r="H329" s="120">
        <v>296</v>
      </c>
      <c r="I329" s="197"/>
      <c r="J329" s="215"/>
      <c r="K329" s="215"/>
      <c r="L329" s="214"/>
    </row>
    <row r="330" spans="1:12" ht="15.6">
      <c r="A330" s="137">
        <v>3</v>
      </c>
      <c r="B330" s="138">
        <v>3</v>
      </c>
      <c r="C330" s="138">
        <v>1</v>
      </c>
      <c r="D330" s="138">
        <v>6</v>
      </c>
      <c r="E330" s="138"/>
      <c r="F330" s="140"/>
      <c r="G330" s="139" t="s">
        <v>310</v>
      </c>
      <c r="H330" s="120">
        <v>297</v>
      </c>
      <c r="I330" s="192">
        <f t="shared" ref="I330:L331" si="31">I331</f>
        <v>0</v>
      </c>
      <c r="J330" s="218">
        <f t="shared" si="31"/>
        <v>0</v>
      </c>
      <c r="K330" s="192">
        <f t="shared" si="31"/>
        <v>0</v>
      </c>
      <c r="L330" s="192">
        <f t="shared" si="31"/>
        <v>0</v>
      </c>
    </row>
    <row r="331" spans="1:12" ht="15.6">
      <c r="A331" s="137">
        <v>3</v>
      </c>
      <c r="B331" s="138">
        <v>3</v>
      </c>
      <c r="C331" s="138">
        <v>1</v>
      </c>
      <c r="D331" s="138">
        <v>6</v>
      </c>
      <c r="E331" s="138">
        <v>1</v>
      </c>
      <c r="F331" s="140"/>
      <c r="G331" s="139" t="s">
        <v>310</v>
      </c>
      <c r="H331" s="120">
        <v>298</v>
      </c>
      <c r="I331" s="191">
        <f t="shared" si="31"/>
        <v>0</v>
      </c>
      <c r="J331" s="218">
        <f t="shared" si="31"/>
        <v>0</v>
      </c>
      <c r="K331" s="192">
        <f t="shared" si="31"/>
        <v>0</v>
      </c>
      <c r="L331" s="192">
        <f t="shared" si="31"/>
        <v>0</v>
      </c>
    </row>
    <row r="332" spans="1:12" ht="15.6">
      <c r="A332" s="137">
        <v>3</v>
      </c>
      <c r="B332" s="138">
        <v>3</v>
      </c>
      <c r="C332" s="138">
        <v>1</v>
      </c>
      <c r="D332" s="138">
        <v>6</v>
      </c>
      <c r="E332" s="138">
        <v>1</v>
      </c>
      <c r="F332" s="140">
        <v>1</v>
      </c>
      <c r="G332" s="139" t="s">
        <v>310</v>
      </c>
      <c r="H332" s="120">
        <v>299</v>
      </c>
      <c r="I332" s="215"/>
      <c r="J332" s="215"/>
      <c r="K332" s="215"/>
      <c r="L332" s="214"/>
    </row>
    <row r="333" spans="1:12" ht="15.6">
      <c r="A333" s="137">
        <v>3</v>
      </c>
      <c r="B333" s="138">
        <v>3</v>
      </c>
      <c r="C333" s="138">
        <v>1</v>
      </c>
      <c r="D333" s="138">
        <v>7</v>
      </c>
      <c r="E333" s="138"/>
      <c r="F333" s="140"/>
      <c r="G333" s="139" t="s">
        <v>341</v>
      </c>
      <c r="H333" s="120">
        <v>300</v>
      </c>
      <c r="I333" s="191">
        <f>I334</f>
        <v>0</v>
      </c>
      <c r="J333" s="218">
        <f>J334</f>
        <v>0</v>
      </c>
      <c r="K333" s="192">
        <f>K334</f>
        <v>0</v>
      </c>
      <c r="L333" s="192">
        <f>L334</f>
        <v>0</v>
      </c>
    </row>
    <row r="334" spans="1:12" ht="15.6">
      <c r="A334" s="137">
        <v>3</v>
      </c>
      <c r="B334" s="138">
        <v>3</v>
      </c>
      <c r="C334" s="138">
        <v>1</v>
      </c>
      <c r="D334" s="138">
        <v>7</v>
      </c>
      <c r="E334" s="138">
        <v>1</v>
      </c>
      <c r="F334" s="140"/>
      <c r="G334" s="139" t="s">
        <v>341</v>
      </c>
      <c r="H334" s="120">
        <v>301</v>
      </c>
      <c r="I334" s="191">
        <f>I335+I336</f>
        <v>0</v>
      </c>
      <c r="J334" s="191">
        <f>J335+J336</f>
        <v>0</v>
      </c>
      <c r="K334" s="191">
        <f>K335+K336</f>
        <v>0</v>
      </c>
      <c r="L334" s="191">
        <f>L335+L336</f>
        <v>0</v>
      </c>
    </row>
    <row r="335" spans="1:12" ht="27.6">
      <c r="A335" s="137">
        <v>3</v>
      </c>
      <c r="B335" s="138">
        <v>3</v>
      </c>
      <c r="C335" s="138">
        <v>1</v>
      </c>
      <c r="D335" s="138">
        <v>7</v>
      </c>
      <c r="E335" s="138">
        <v>1</v>
      </c>
      <c r="F335" s="140">
        <v>1</v>
      </c>
      <c r="G335" s="139" t="s">
        <v>342</v>
      </c>
      <c r="H335" s="120">
        <v>302</v>
      </c>
      <c r="I335" s="215"/>
      <c r="J335" s="215"/>
      <c r="K335" s="215"/>
      <c r="L335" s="214"/>
    </row>
    <row r="336" spans="1:12" ht="27.6">
      <c r="A336" s="137">
        <v>3</v>
      </c>
      <c r="B336" s="138">
        <v>3</v>
      </c>
      <c r="C336" s="138">
        <v>1</v>
      </c>
      <c r="D336" s="138">
        <v>7</v>
      </c>
      <c r="E336" s="138">
        <v>1</v>
      </c>
      <c r="F336" s="140">
        <v>2</v>
      </c>
      <c r="G336" s="139" t="s">
        <v>343</v>
      </c>
      <c r="H336" s="120">
        <v>303</v>
      </c>
      <c r="I336" s="197"/>
      <c r="J336" s="197"/>
      <c r="K336" s="197"/>
      <c r="L336" s="197"/>
    </row>
    <row r="337" spans="1:16" ht="41.4">
      <c r="A337" s="137">
        <v>3</v>
      </c>
      <c r="B337" s="138">
        <v>3</v>
      </c>
      <c r="C337" s="138">
        <v>2</v>
      </c>
      <c r="D337" s="138"/>
      <c r="E337" s="138"/>
      <c r="F337" s="140"/>
      <c r="G337" s="139" t="s">
        <v>344</v>
      </c>
      <c r="H337" s="120">
        <v>304</v>
      </c>
      <c r="I337" s="191">
        <f>SUM(I338+I347+I351+I355+I359+I362+I365)</f>
        <v>0</v>
      </c>
      <c r="J337" s="218">
        <f>SUM(J338+J347+J351+J355+J359+J362+J365)</f>
        <v>0</v>
      </c>
      <c r="K337" s="192">
        <f>SUM(K338+K347+K351+K355+K359+K362+K365)</f>
        <v>0</v>
      </c>
      <c r="L337" s="192">
        <f>SUM(L338+L347+L351+L355+L359+L362+L365)</f>
        <v>0</v>
      </c>
    </row>
    <row r="338" spans="1:16" ht="15.6">
      <c r="A338" s="137">
        <v>3</v>
      </c>
      <c r="B338" s="138">
        <v>3</v>
      </c>
      <c r="C338" s="138">
        <v>2</v>
      </c>
      <c r="D338" s="138">
        <v>1</v>
      </c>
      <c r="E338" s="138"/>
      <c r="F338" s="140"/>
      <c r="G338" s="139" t="s">
        <v>292</v>
      </c>
      <c r="H338" s="120">
        <v>305</v>
      </c>
      <c r="I338" s="191">
        <f>I339</f>
        <v>0</v>
      </c>
      <c r="J338" s="218">
        <f>J339</f>
        <v>0</v>
      </c>
      <c r="K338" s="192">
        <f>K339</f>
        <v>0</v>
      </c>
      <c r="L338" s="192">
        <f>L339</f>
        <v>0</v>
      </c>
    </row>
    <row r="339" spans="1:16" ht="15.6">
      <c r="A339" s="141">
        <v>3</v>
      </c>
      <c r="B339" s="137">
        <v>3</v>
      </c>
      <c r="C339" s="138">
        <v>2</v>
      </c>
      <c r="D339" s="139">
        <v>1</v>
      </c>
      <c r="E339" s="137">
        <v>1</v>
      </c>
      <c r="F339" s="140"/>
      <c r="G339" s="139" t="s">
        <v>292</v>
      </c>
      <c r="H339" s="120">
        <v>306</v>
      </c>
      <c r="I339" s="191">
        <f t="shared" ref="I339:P339" si="32">SUM(I340:I340)</f>
        <v>0</v>
      </c>
      <c r="J339" s="191">
        <f t="shared" si="32"/>
        <v>0</v>
      </c>
      <c r="K339" s="191">
        <f t="shared" si="32"/>
        <v>0</v>
      </c>
      <c r="L339" s="191">
        <f t="shared" si="32"/>
        <v>0</v>
      </c>
      <c r="M339" s="180">
        <f t="shared" si="32"/>
        <v>0</v>
      </c>
      <c r="N339" s="180">
        <f t="shared" si="32"/>
        <v>0</v>
      </c>
      <c r="O339" s="180">
        <f t="shared" si="32"/>
        <v>0</v>
      </c>
      <c r="P339" s="180">
        <f t="shared" si="32"/>
        <v>0</v>
      </c>
    </row>
    <row r="340" spans="1:16" ht="15.6">
      <c r="A340" s="141">
        <v>3</v>
      </c>
      <c r="B340" s="137">
        <v>3</v>
      </c>
      <c r="C340" s="138">
        <v>2</v>
      </c>
      <c r="D340" s="139">
        <v>1</v>
      </c>
      <c r="E340" s="137">
        <v>1</v>
      </c>
      <c r="F340" s="140">
        <v>1</v>
      </c>
      <c r="G340" s="139" t="s">
        <v>293</v>
      </c>
      <c r="H340" s="120">
        <v>307</v>
      </c>
      <c r="I340" s="215"/>
      <c r="J340" s="215"/>
      <c r="K340" s="215"/>
      <c r="L340" s="214"/>
    </row>
    <row r="341" spans="1:16" ht="15.6">
      <c r="A341" s="141">
        <v>3</v>
      </c>
      <c r="B341" s="137">
        <v>3</v>
      </c>
      <c r="C341" s="138">
        <v>2</v>
      </c>
      <c r="D341" s="139">
        <v>1</v>
      </c>
      <c r="E341" s="137">
        <v>2</v>
      </c>
      <c r="F341" s="140"/>
      <c r="G341" s="156" t="s">
        <v>316</v>
      </c>
      <c r="H341" s="120">
        <v>308</v>
      </c>
      <c r="I341" s="191">
        <f>SUM(I342:I343)</f>
        <v>0</v>
      </c>
      <c r="J341" s="191">
        <f>SUM(J342:J343)</f>
        <v>0</v>
      </c>
      <c r="K341" s="191">
        <f>SUM(K342:K343)</f>
        <v>0</v>
      </c>
      <c r="L341" s="191">
        <f>SUM(L342:L343)</f>
        <v>0</v>
      </c>
    </row>
    <row r="342" spans="1:16" ht="15.6">
      <c r="A342" s="141">
        <v>3</v>
      </c>
      <c r="B342" s="137">
        <v>3</v>
      </c>
      <c r="C342" s="138">
        <v>2</v>
      </c>
      <c r="D342" s="139">
        <v>1</v>
      </c>
      <c r="E342" s="137">
        <v>2</v>
      </c>
      <c r="F342" s="140">
        <v>1</v>
      </c>
      <c r="G342" s="156" t="s">
        <v>295</v>
      </c>
      <c r="H342" s="120">
        <v>309</v>
      </c>
      <c r="I342" s="215"/>
      <c r="J342" s="215"/>
      <c r="K342" s="215"/>
      <c r="L342" s="214"/>
    </row>
    <row r="343" spans="1:16" ht="15.6">
      <c r="A343" s="141">
        <v>3</v>
      </c>
      <c r="B343" s="137">
        <v>3</v>
      </c>
      <c r="C343" s="138">
        <v>2</v>
      </c>
      <c r="D343" s="139">
        <v>1</v>
      </c>
      <c r="E343" s="137">
        <v>2</v>
      </c>
      <c r="F343" s="140">
        <v>2</v>
      </c>
      <c r="G343" s="156" t="s">
        <v>296</v>
      </c>
      <c r="H343" s="120">
        <v>310</v>
      </c>
      <c r="I343" s="197"/>
      <c r="J343" s="197"/>
      <c r="K343" s="197"/>
      <c r="L343" s="197"/>
    </row>
    <row r="344" spans="1:16" ht="15.6">
      <c r="A344" s="141">
        <v>3</v>
      </c>
      <c r="B344" s="137">
        <v>3</v>
      </c>
      <c r="C344" s="138">
        <v>2</v>
      </c>
      <c r="D344" s="139">
        <v>1</v>
      </c>
      <c r="E344" s="137">
        <v>3</v>
      </c>
      <c r="F344" s="140"/>
      <c r="G344" s="156" t="s">
        <v>297</v>
      </c>
      <c r="H344" s="120">
        <v>311</v>
      </c>
      <c r="I344" s="191">
        <f>SUM(I345:I346)</f>
        <v>0</v>
      </c>
      <c r="J344" s="191">
        <f>SUM(J345:J346)</f>
        <v>0</v>
      </c>
      <c r="K344" s="191">
        <f>SUM(K345:K346)</f>
        <v>0</v>
      </c>
      <c r="L344" s="191">
        <f>SUM(L345:L346)</f>
        <v>0</v>
      </c>
    </row>
    <row r="345" spans="1:16" ht="15.6">
      <c r="A345" s="141">
        <v>3</v>
      </c>
      <c r="B345" s="137">
        <v>3</v>
      </c>
      <c r="C345" s="138">
        <v>2</v>
      </c>
      <c r="D345" s="139">
        <v>1</v>
      </c>
      <c r="E345" s="137">
        <v>3</v>
      </c>
      <c r="F345" s="140">
        <v>1</v>
      </c>
      <c r="G345" s="156" t="s">
        <v>298</v>
      </c>
      <c r="H345" s="120">
        <v>312</v>
      </c>
      <c r="I345" s="197"/>
      <c r="J345" s="197"/>
      <c r="K345" s="197"/>
      <c r="L345" s="197"/>
    </row>
    <row r="346" spans="1:16" ht="15.6">
      <c r="A346" s="141">
        <v>3</v>
      </c>
      <c r="B346" s="137">
        <v>3</v>
      </c>
      <c r="C346" s="138">
        <v>2</v>
      </c>
      <c r="D346" s="139">
        <v>1</v>
      </c>
      <c r="E346" s="137">
        <v>3</v>
      </c>
      <c r="F346" s="140">
        <v>2</v>
      </c>
      <c r="G346" s="156" t="s">
        <v>317</v>
      </c>
      <c r="H346" s="120">
        <v>313</v>
      </c>
      <c r="I346" s="202"/>
      <c r="J346" s="220"/>
      <c r="K346" s="202"/>
      <c r="L346" s="202"/>
    </row>
    <row r="347" spans="1:16" ht="15.6">
      <c r="A347" s="146">
        <v>3</v>
      </c>
      <c r="B347" s="146">
        <v>3</v>
      </c>
      <c r="C347" s="153">
        <v>2</v>
      </c>
      <c r="D347" s="156">
        <v>2</v>
      </c>
      <c r="E347" s="153"/>
      <c r="F347" s="155"/>
      <c r="G347" s="156" t="s">
        <v>330</v>
      </c>
      <c r="H347" s="120">
        <v>314</v>
      </c>
      <c r="I347" s="200">
        <f>I348</f>
        <v>0</v>
      </c>
      <c r="J347" s="221">
        <f>J348</f>
        <v>0</v>
      </c>
      <c r="K347" s="201">
        <f>K348</f>
        <v>0</v>
      </c>
      <c r="L347" s="201">
        <f>L348</f>
        <v>0</v>
      </c>
    </row>
    <row r="348" spans="1:16" ht="15.6">
      <c r="A348" s="141">
        <v>3</v>
      </c>
      <c r="B348" s="141">
        <v>3</v>
      </c>
      <c r="C348" s="137">
        <v>2</v>
      </c>
      <c r="D348" s="139">
        <v>2</v>
      </c>
      <c r="E348" s="137">
        <v>1</v>
      </c>
      <c r="F348" s="140"/>
      <c r="G348" s="156" t="s">
        <v>330</v>
      </c>
      <c r="H348" s="120">
        <v>315</v>
      </c>
      <c r="I348" s="191">
        <f>SUM(I349:I350)</f>
        <v>0</v>
      </c>
      <c r="J348" s="203">
        <f>SUM(J349:J350)</f>
        <v>0</v>
      </c>
      <c r="K348" s="192">
        <f>SUM(K349:K350)</f>
        <v>0</v>
      </c>
      <c r="L348" s="192">
        <f>SUM(L349:L350)</f>
        <v>0</v>
      </c>
    </row>
    <row r="349" spans="1:16" ht="27.6">
      <c r="A349" s="141">
        <v>3</v>
      </c>
      <c r="B349" s="141">
        <v>3</v>
      </c>
      <c r="C349" s="137">
        <v>2</v>
      </c>
      <c r="D349" s="139">
        <v>2</v>
      </c>
      <c r="E349" s="141">
        <v>1</v>
      </c>
      <c r="F349" s="163">
        <v>1</v>
      </c>
      <c r="G349" s="139" t="s">
        <v>331</v>
      </c>
      <c r="H349" s="120">
        <v>316</v>
      </c>
      <c r="I349" s="197"/>
      <c r="J349" s="197"/>
      <c r="K349" s="197"/>
      <c r="L349" s="197"/>
    </row>
    <row r="350" spans="1:16" ht="15.6">
      <c r="A350" s="146">
        <v>3</v>
      </c>
      <c r="B350" s="146">
        <v>3</v>
      </c>
      <c r="C350" s="147">
        <v>2</v>
      </c>
      <c r="D350" s="148">
        <v>2</v>
      </c>
      <c r="E350" s="149">
        <v>1</v>
      </c>
      <c r="F350" s="168">
        <v>2</v>
      </c>
      <c r="G350" s="149" t="s">
        <v>332</v>
      </c>
      <c r="H350" s="120">
        <v>317</v>
      </c>
      <c r="I350" s="197"/>
      <c r="J350" s="197"/>
      <c r="K350" s="197"/>
      <c r="L350" s="197"/>
    </row>
    <row r="351" spans="1:16" ht="29.4" customHeight="1">
      <c r="A351" s="141">
        <v>3</v>
      </c>
      <c r="B351" s="141">
        <v>3</v>
      </c>
      <c r="C351" s="137">
        <v>2</v>
      </c>
      <c r="D351" s="138">
        <v>3</v>
      </c>
      <c r="E351" s="139"/>
      <c r="F351" s="163"/>
      <c r="G351" s="139" t="s">
        <v>333</v>
      </c>
      <c r="H351" s="120">
        <v>318</v>
      </c>
      <c r="I351" s="191">
        <f>I352</f>
        <v>0</v>
      </c>
      <c r="J351" s="203">
        <f>J352</f>
        <v>0</v>
      </c>
      <c r="K351" s="192">
        <f>K352</f>
        <v>0</v>
      </c>
      <c r="L351" s="192">
        <f>L352</f>
        <v>0</v>
      </c>
    </row>
    <row r="352" spans="1:16" ht="27.75" customHeight="1">
      <c r="A352" s="141">
        <v>3</v>
      </c>
      <c r="B352" s="141">
        <v>3</v>
      </c>
      <c r="C352" s="137">
        <v>2</v>
      </c>
      <c r="D352" s="138">
        <v>3</v>
      </c>
      <c r="E352" s="139">
        <v>1</v>
      </c>
      <c r="F352" s="163"/>
      <c r="G352" s="139" t="s">
        <v>333</v>
      </c>
      <c r="H352" s="120">
        <v>319</v>
      </c>
      <c r="I352" s="191">
        <f>I353+I354</f>
        <v>0</v>
      </c>
      <c r="J352" s="191">
        <f>J353+J354</f>
        <v>0</v>
      </c>
      <c r="K352" s="191">
        <f>K353+K354</f>
        <v>0</v>
      </c>
      <c r="L352" s="191">
        <f>L353+L354</f>
        <v>0</v>
      </c>
    </row>
    <row r="353" spans="1:12" ht="28.5" customHeight="1">
      <c r="A353" s="141">
        <v>3</v>
      </c>
      <c r="B353" s="141">
        <v>3</v>
      </c>
      <c r="C353" s="137">
        <v>2</v>
      </c>
      <c r="D353" s="138">
        <v>3</v>
      </c>
      <c r="E353" s="139">
        <v>1</v>
      </c>
      <c r="F353" s="163">
        <v>1</v>
      </c>
      <c r="G353" s="139" t="s">
        <v>334</v>
      </c>
      <c r="H353" s="120">
        <v>320</v>
      </c>
      <c r="I353" s="215"/>
      <c r="J353" s="215"/>
      <c r="K353" s="215"/>
      <c r="L353" s="214"/>
    </row>
    <row r="354" spans="1:12" ht="27.75" customHeight="1">
      <c r="A354" s="141">
        <v>3</v>
      </c>
      <c r="B354" s="141">
        <v>3</v>
      </c>
      <c r="C354" s="137">
        <v>2</v>
      </c>
      <c r="D354" s="138">
        <v>3</v>
      </c>
      <c r="E354" s="139">
        <v>1</v>
      </c>
      <c r="F354" s="163">
        <v>2</v>
      </c>
      <c r="G354" s="139" t="s">
        <v>335</v>
      </c>
      <c r="H354" s="120">
        <v>321</v>
      </c>
      <c r="I354" s="197"/>
      <c r="J354" s="197"/>
      <c r="K354" s="197"/>
      <c r="L354" s="197"/>
    </row>
    <row r="355" spans="1:12" ht="15.6">
      <c r="A355" s="141">
        <v>3</v>
      </c>
      <c r="B355" s="141">
        <v>3</v>
      </c>
      <c r="C355" s="137">
        <v>2</v>
      </c>
      <c r="D355" s="138">
        <v>4</v>
      </c>
      <c r="E355" s="138"/>
      <c r="F355" s="140"/>
      <c r="G355" s="139" t="s">
        <v>336</v>
      </c>
      <c r="H355" s="120">
        <v>322</v>
      </c>
      <c r="I355" s="191">
        <f>I356</f>
        <v>0</v>
      </c>
      <c r="J355" s="203">
        <f>J356</f>
        <v>0</v>
      </c>
      <c r="K355" s="192">
        <f>K356</f>
        <v>0</v>
      </c>
      <c r="L355" s="192">
        <f>L356</f>
        <v>0</v>
      </c>
    </row>
    <row r="356" spans="1:12" ht="15.6">
      <c r="A356" s="152">
        <v>3</v>
      </c>
      <c r="B356" s="152">
        <v>3</v>
      </c>
      <c r="C356" s="134">
        <v>2</v>
      </c>
      <c r="D356" s="132">
        <v>4</v>
      </c>
      <c r="E356" s="132">
        <v>1</v>
      </c>
      <c r="F356" s="135"/>
      <c r="G356" s="139" t="s">
        <v>336</v>
      </c>
      <c r="H356" s="120">
        <v>323</v>
      </c>
      <c r="I356" s="198">
        <f>SUM(I357:I358)</f>
        <v>0</v>
      </c>
      <c r="J356" s="204">
        <f>SUM(J357:J358)</f>
        <v>0</v>
      </c>
      <c r="K356" s="199">
        <f>SUM(K357:K358)</f>
        <v>0</v>
      </c>
      <c r="L356" s="199">
        <f>SUM(L357:L358)</f>
        <v>0</v>
      </c>
    </row>
    <row r="357" spans="1:12" ht="15.6">
      <c r="A357" s="141">
        <v>3</v>
      </c>
      <c r="B357" s="141">
        <v>3</v>
      </c>
      <c r="C357" s="137">
        <v>2</v>
      </c>
      <c r="D357" s="138">
        <v>4</v>
      </c>
      <c r="E357" s="138">
        <v>1</v>
      </c>
      <c r="F357" s="140">
        <v>1</v>
      </c>
      <c r="G357" s="139" t="s">
        <v>337</v>
      </c>
      <c r="H357" s="120">
        <v>324</v>
      </c>
      <c r="I357" s="197"/>
      <c r="J357" s="197"/>
      <c r="K357" s="197"/>
      <c r="L357" s="197"/>
    </row>
    <row r="358" spans="1:12" ht="15.6">
      <c r="A358" s="141">
        <v>3</v>
      </c>
      <c r="B358" s="141">
        <v>3</v>
      </c>
      <c r="C358" s="137">
        <v>2</v>
      </c>
      <c r="D358" s="138">
        <v>4</v>
      </c>
      <c r="E358" s="138">
        <v>1</v>
      </c>
      <c r="F358" s="140">
        <v>2</v>
      </c>
      <c r="G358" s="139" t="s">
        <v>345</v>
      </c>
      <c r="H358" s="120">
        <v>325</v>
      </c>
      <c r="I358" s="197"/>
      <c r="J358" s="197"/>
      <c r="K358" s="197"/>
      <c r="L358" s="197"/>
    </row>
    <row r="359" spans="1:12" ht="15.6">
      <c r="A359" s="141">
        <v>3</v>
      </c>
      <c r="B359" s="141">
        <v>3</v>
      </c>
      <c r="C359" s="137">
        <v>2</v>
      </c>
      <c r="D359" s="138">
        <v>5</v>
      </c>
      <c r="E359" s="138"/>
      <c r="F359" s="140"/>
      <c r="G359" s="139" t="s">
        <v>339</v>
      </c>
      <c r="H359" s="120">
        <v>326</v>
      </c>
      <c r="I359" s="191">
        <f t="shared" ref="I359:L360" si="33">I360</f>
        <v>0</v>
      </c>
      <c r="J359" s="203">
        <f t="shared" si="33"/>
        <v>0</v>
      </c>
      <c r="K359" s="192">
        <f t="shared" si="33"/>
        <v>0</v>
      </c>
      <c r="L359" s="192">
        <f t="shared" si="33"/>
        <v>0</v>
      </c>
    </row>
    <row r="360" spans="1:12" ht="15.6">
      <c r="A360" s="152">
        <v>3</v>
      </c>
      <c r="B360" s="152">
        <v>3</v>
      </c>
      <c r="C360" s="134">
        <v>2</v>
      </c>
      <c r="D360" s="132">
        <v>5</v>
      </c>
      <c r="E360" s="132">
        <v>1</v>
      </c>
      <c r="F360" s="135"/>
      <c r="G360" s="139" t="s">
        <v>339</v>
      </c>
      <c r="H360" s="120">
        <v>327</v>
      </c>
      <c r="I360" s="198">
        <f t="shared" si="33"/>
        <v>0</v>
      </c>
      <c r="J360" s="204">
        <f t="shared" si="33"/>
        <v>0</v>
      </c>
      <c r="K360" s="199">
        <f t="shared" si="33"/>
        <v>0</v>
      </c>
      <c r="L360" s="199">
        <f t="shared" si="33"/>
        <v>0</v>
      </c>
    </row>
    <row r="361" spans="1:12" ht="15.6">
      <c r="A361" s="141">
        <v>3</v>
      </c>
      <c r="B361" s="141">
        <v>3</v>
      </c>
      <c r="C361" s="137">
        <v>2</v>
      </c>
      <c r="D361" s="138">
        <v>5</v>
      </c>
      <c r="E361" s="138">
        <v>1</v>
      </c>
      <c r="F361" s="140">
        <v>1</v>
      </c>
      <c r="G361" s="139" t="s">
        <v>339</v>
      </c>
      <c r="H361" s="120">
        <v>328</v>
      </c>
      <c r="I361" s="215"/>
      <c r="J361" s="215"/>
      <c r="K361" s="215"/>
      <c r="L361" s="214"/>
    </row>
    <row r="362" spans="1:12" ht="15.6">
      <c r="A362" s="141">
        <v>3</v>
      </c>
      <c r="B362" s="141">
        <v>3</v>
      </c>
      <c r="C362" s="137">
        <v>2</v>
      </c>
      <c r="D362" s="138">
        <v>6</v>
      </c>
      <c r="E362" s="138"/>
      <c r="F362" s="140"/>
      <c r="G362" s="139" t="s">
        <v>310</v>
      </c>
      <c r="H362" s="120">
        <v>329</v>
      </c>
      <c r="I362" s="191">
        <f t="shared" ref="I362:L363" si="34">I363</f>
        <v>0</v>
      </c>
      <c r="J362" s="203">
        <f t="shared" si="34"/>
        <v>0</v>
      </c>
      <c r="K362" s="192">
        <f t="shared" si="34"/>
        <v>0</v>
      </c>
      <c r="L362" s="192">
        <f t="shared" si="34"/>
        <v>0</v>
      </c>
    </row>
    <row r="363" spans="1:12" ht="15.6">
      <c r="A363" s="141">
        <v>3</v>
      </c>
      <c r="B363" s="141">
        <v>3</v>
      </c>
      <c r="C363" s="137">
        <v>2</v>
      </c>
      <c r="D363" s="138">
        <v>6</v>
      </c>
      <c r="E363" s="138">
        <v>1</v>
      </c>
      <c r="F363" s="140"/>
      <c r="G363" s="139" t="s">
        <v>310</v>
      </c>
      <c r="H363" s="120">
        <v>330</v>
      </c>
      <c r="I363" s="191">
        <f t="shared" si="34"/>
        <v>0</v>
      </c>
      <c r="J363" s="203">
        <f t="shared" si="34"/>
        <v>0</v>
      </c>
      <c r="K363" s="192">
        <f t="shared" si="34"/>
        <v>0</v>
      </c>
      <c r="L363" s="192">
        <f t="shared" si="34"/>
        <v>0</v>
      </c>
    </row>
    <row r="364" spans="1:12" ht="15.6">
      <c r="A364" s="146">
        <v>3</v>
      </c>
      <c r="B364" s="146">
        <v>3</v>
      </c>
      <c r="C364" s="147">
        <v>2</v>
      </c>
      <c r="D364" s="148">
        <v>6</v>
      </c>
      <c r="E364" s="148">
        <v>1</v>
      </c>
      <c r="F364" s="150">
        <v>1</v>
      </c>
      <c r="G364" s="149" t="s">
        <v>310</v>
      </c>
      <c r="H364" s="120">
        <v>331</v>
      </c>
      <c r="I364" s="215"/>
      <c r="J364" s="215"/>
      <c r="K364" s="215"/>
      <c r="L364" s="214"/>
    </row>
    <row r="365" spans="1:12" ht="15.6">
      <c r="A365" s="141">
        <v>3</v>
      </c>
      <c r="B365" s="141">
        <v>3</v>
      </c>
      <c r="C365" s="137">
        <v>2</v>
      </c>
      <c r="D365" s="138">
        <v>7</v>
      </c>
      <c r="E365" s="138"/>
      <c r="F365" s="140"/>
      <c r="G365" s="139" t="s">
        <v>341</v>
      </c>
      <c r="H365" s="120">
        <v>332</v>
      </c>
      <c r="I365" s="191">
        <f>I366</f>
        <v>0</v>
      </c>
      <c r="J365" s="203">
        <f>J366</f>
        <v>0</v>
      </c>
      <c r="K365" s="192">
        <f>K366</f>
        <v>0</v>
      </c>
      <c r="L365" s="192">
        <f>L366</f>
        <v>0</v>
      </c>
    </row>
    <row r="366" spans="1:12" ht="15.6">
      <c r="A366" s="146">
        <v>3</v>
      </c>
      <c r="B366" s="146">
        <v>3</v>
      </c>
      <c r="C366" s="147">
        <v>2</v>
      </c>
      <c r="D366" s="148">
        <v>7</v>
      </c>
      <c r="E366" s="148">
        <v>1</v>
      </c>
      <c r="F366" s="150"/>
      <c r="G366" s="139" t="s">
        <v>341</v>
      </c>
      <c r="H366" s="120">
        <v>333</v>
      </c>
      <c r="I366" s="191">
        <f>SUM(I367:I368)</f>
        <v>0</v>
      </c>
      <c r="J366" s="191">
        <f>SUM(J367:J368)</f>
        <v>0</v>
      </c>
      <c r="K366" s="191">
        <f>SUM(K367:K368)</f>
        <v>0</v>
      </c>
      <c r="L366" s="191">
        <f>SUM(L367:L368)</f>
        <v>0</v>
      </c>
    </row>
    <row r="367" spans="1:12" ht="27.6">
      <c r="A367" s="141">
        <v>3</v>
      </c>
      <c r="B367" s="141">
        <v>3</v>
      </c>
      <c r="C367" s="137">
        <v>2</v>
      </c>
      <c r="D367" s="138">
        <v>7</v>
      </c>
      <c r="E367" s="138">
        <v>1</v>
      </c>
      <c r="F367" s="140">
        <v>1</v>
      </c>
      <c r="G367" s="139" t="s">
        <v>342</v>
      </c>
      <c r="H367" s="120">
        <v>334</v>
      </c>
      <c r="I367" s="215"/>
      <c r="J367" s="215"/>
      <c r="K367" s="215"/>
      <c r="L367" s="214"/>
    </row>
    <row r="368" spans="1:12" ht="27.6">
      <c r="A368" s="141">
        <v>3</v>
      </c>
      <c r="B368" s="141">
        <v>3</v>
      </c>
      <c r="C368" s="137">
        <v>2</v>
      </c>
      <c r="D368" s="138">
        <v>7</v>
      </c>
      <c r="E368" s="138">
        <v>1</v>
      </c>
      <c r="F368" s="140">
        <v>2</v>
      </c>
      <c r="G368" s="139" t="s">
        <v>343</v>
      </c>
      <c r="H368" s="120">
        <v>335</v>
      </c>
      <c r="I368" s="197"/>
      <c r="J368" s="197"/>
      <c r="K368" s="197"/>
      <c r="L368" s="197"/>
    </row>
    <row r="369" spans="1:12" ht="15.6">
      <c r="A369" s="181"/>
      <c r="B369" s="181"/>
      <c r="C369" s="182"/>
      <c r="D369" s="183"/>
      <c r="E369" s="184"/>
      <c r="F369" s="185"/>
      <c r="G369" s="186" t="s">
        <v>346</v>
      </c>
      <c r="H369" s="120">
        <v>336</v>
      </c>
      <c r="I369" s="206">
        <f>SUM(I34+I185)</f>
        <v>33942850</v>
      </c>
      <c r="J369" s="206">
        <f>SUM(J34+J185)</f>
        <v>14050850</v>
      </c>
      <c r="K369" s="206">
        <f>SUM(K34+K185)</f>
        <v>8004613.29</v>
      </c>
      <c r="L369" s="206">
        <f>SUM(L34+L185)</f>
        <v>7932380.129999999</v>
      </c>
    </row>
    <row r="370" spans="1:12">
      <c r="G370" s="130"/>
      <c r="H370" s="120"/>
      <c r="I370" s="187"/>
      <c r="J370" s="13"/>
      <c r="K370" s="13"/>
      <c r="L370" s="13"/>
    </row>
    <row r="371" spans="1:12">
      <c r="D371" s="7"/>
      <c r="E371" s="7"/>
      <c r="F371" s="8"/>
      <c r="G371" s="7" t="s">
        <v>70</v>
      </c>
      <c r="H371" s="14"/>
      <c r="I371" s="5"/>
      <c r="J371" s="13"/>
      <c r="K371" s="5" t="s">
        <v>71</v>
      </c>
      <c r="L371" s="5"/>
    </row>
    <row r="372" spans="1:12" ht="17.399999999999999">
      <c r="A372" s="12"/>
      <c r="B372" s="12"/>
      <c r="C372" s="12"/>
      <c r="D372" s="11" t="s">
        <v>347</v>
      </c>
      <c r="E372" s="15"/>
      <c r="F372" s="15"/>
      <c r="G372" s="15"/>
      <c r="H372" s="15"/>
      <c r="I372" s="10" t="s">
        <v>72</v>
      </c>
      <c r="K372" s="316" t="s">
        <v>348</v>
      </c>
      <c r="L372" s="316"/>
    </row>
    <row r="373" spans="1:12" ht="15">
      <c r="I373" s="6"/>
      <c r="K373" s="6"/>
      <c r="L373" s="6"/>
    </row>
    <row r="374" spans="1:12" ht="15">
      <c r="D374" s="7" t="s">
        <v>73</v>
      </c>
      <c r="E374" s="7"/>
      <c r="F374" s="8"/>
      <c r="G374" s="7"/>
      <c r="I374" s="6"/>
      <c r="K374" s="5" t="s">
        <v>74</v>
      </c>
      <c r="L374" s="4"/>
    </row>
    <row r="375" spans="1:12" ht="39" customHeight="1">
      <c r="D375" s="317" t="s">
        <v>349</v>
      </c>
      <c r="E375" s="318"/>
      <c r="F375" s="318"/>
      <c r="G375" s="318"/>
      <c r="H375" s="188"/>
      <c r="I375" s="189" t="s">
        <v>72</v>
      </c>
      <c r="K375" s="316" t="s">
        <v>348</v>
      </c>
      <c r="L375" s="316"/>
    </row>
    <row r="376" spans="1:12">
      <c r="I376" s="190"/>
      <c r="J376" s="190"/>
      <c r="K376" s="190"/>
      <c r="L376" s="190"/>
    </row>
    <row r="377" spans="1:12">
      <c r="H377" s="3" t="s">
        <v>350</v>
      </c>
    </row>
    <row r="380" spans="1:12">
      <c r="I380" s="190"/>
      <c r="J380" s="190"/>
      <c r="K380" s="190"/>
      <c r="L380" s="190"/>
    </row>
  </sheetData>
  <protectedRanges>
    <protectedRange sqref="A27:I28" name="Range72"/>
    <protectedRange sqref="J177:L178 J184:L184 I183:I184 I182:L182" name="Range71"/>
    <protectedRange sqref="A13:L13" name="Range69"/>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J8:L8 B8:F9" name="Range62"/>
    <protectedRange sqref="L24" name="Range64"/>
    <protectedRange sqref="L26" name="Range66"/>
    <protectedRange sqref="I29:L29" name="Range68"/>
    <protectedRange sqref="I58:L59 I57 J50:L56 I60 I61:L65" name="Range57"/>
    <protectedRange sqref="H30 A23:F26 G23:G24 G26 H23:J26" name="Range73"/>
    <protectedRange sqref="I236:L238 I243:L243 I245:L246 I248:L249" name="Range55"/>
    <protectedRange sqref="K9:M9" name="Range62_1"/>
  </protectedRanges>
  <mergeCells count="23">
    <mergeCell ref="G15:K15"/>
    <mergeCell ref="B16:L16"/>
    <mergeCell ref="G18:K18"/>
    <mergeCell ref="G19:K19"/>
    <mergeCell ref="A9:M9"/>
    <mergeCell ref="A10:L10"/>
    <mergeCell ref="G12:K12"/>
    <mergeCell ref="A13:L13"/>
    <mergeCell ref="G14:K14"/>
    <mergeCell ref="E21:K21"/>
    <mergeCell ref="A22:L22"/>
    <mergeCell ref="G29:H29"/>
    <mergeCell ref="A31:F32"/>
    <mergeCell ref="G31:G32"/>
    <mergeCell ref="H31:H32"/>
    <mergeCell ref="I31:J31"/>
    <mergeCell ref="L31:L32"/>
    <mergeCell ref="C26:I26"/>
    <mergeCell ref="A33:F33"/>
    <mergeCell ref="K372:L372"/>
    <mergeCell ref="D375:G375"/>
    <mergeCell ref="K375:L375"/>
    <mergeCell ref="K31:K32"/>
  </mergeCells>
  <pageMargins left="0.70866141732283472" right="0.70866141732283472" top="0.39370078740157483" bottom="0.19685039370078741" header="0.23622047244094491" footer="0.31496062992125984"/>
  <pageSetup paperSize="9" scale="73" firstPageNumber="5"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9ABA-59F2-4A8E-BC12-ECED3109C2D4}">
  <sheetPr>
    <pageSetUpPr fitToPage="1"/>
  </sheetPr>
  <dimension ref="A1:J61"/>
  <sheetViews>
    <sheetView view="pageBreakPreview" topLeftCell="A32" zoomScale="79" zoomScaleNormal="100" zoomScaleSheetLayoutView="79" workbookViewId="0">
      <selection activeCell="C11" sqref="C11:F11"/>
    </sheetView>
  </sheetViews>
  <sheetFormatPr defaultColWidth="8" defaultRowHeight="12"/>
  <cols>
    <col min="1" max="1" width="34.5546875" style="225" customWidth="1"/>
    <col min="2" max="2" width="7.5546875" style="225" customWidth="1"/>
    <col min="3" max="3" width="17" style="225" customWidth="1"/>
    <col min="4" max="4" width="14.33203125" style="225" customWidth="1"/>
    <col min="5" max="5" width="7.44140625" style="225" customWidth="1"/>
    <col min="6" max="6" width="8.109375" style="225" bestFit="1" customWidth="1"/>
    <col min="7" max="7" width="13.44140625" style="225" customWidth="1"/>
    <col min="8" max="8" width="17.88671875" style="225" customWidth="1"/>
    <col min="9" max="9" width="14.33203125" style="225" customWidth="1"/>
    <col min="10" max="10" width="16.33203125" style="225" customWidth="1"/>
    <col min="11" max="16384" width="8" style="225"/>
  </cols>
  <sheetData>
    <row r="1" spans="1:10" s="222" customFormat="1" ht="77.099999999999994" customHeight="1">
      <c r="D1" s="223"/>
      <c r="E1" s="223"/>
      <c r="G1" s="364" t="s">
        <v>351</v>
      </c>
      <c r="H1" s="364"/>
      <c r="I1" s="364"/>
      <c r="J1" s="364"/>
    </row>
    <row r="2" spans="1:10" s="222" customFormat="1" ht="12" customHeight="1">
      <c r="D2" s="223"/>
      <c r="E2" s="223"/>
      <c r="F2" s="224"/>
      <c r="G2" s="224"/>
      <c r="H2" s="224"/>
      <c r="I2" s="224"/>
      <c r="J2" s="224"/>
    </row>
    <row r="3" spans="1:10" s="222" customFormat="1" ht="11.1" customHeight="1">
      <c r="D3" s="223"/>
      <c r="E3" s="223"/>
      <c r="F3" s="224"/>
      <c r="G3" s="224"/>
      <c r="H3" s="224"/>
      <c r="I3" s="224"/>
      <c r="J3" s="224"/>
    </row>
    <row r="4" spans="1:10" ht="17.100000000000001" customHeight="1">
      <c r="A4" s="365" t="s">
        <v>352</v>
      </c>
      <c r="B4" s="365"/>
      <c r="C4" s="365"/>
      <c r="D4" s="365"/>
      <c r="E4" s="365"/>
      <c r="F4" s="365"/>
      <c r="G4" s="365"/>
      <c r="H4" s="365"/>
      <c r="I4" s="365"/>
      <c r="J4" s="365"/>
    </row>
    <row r="5" spans="1:10" ht="13.35" customHeight="1">
      <c r="B5" s="366" t="s">
        <v>353</v>
      </c>
      <c r="C5" s="366"/>
      <c r="D5" s="366"/>
      <c r="E5" s="366"/>
      <c r="F5" s="366"/>
      <c r="G5" s="366"/>
      <c r="H5" s="226"/>
      <c r="I5" s="226"/>
      <c r="J5" s="226"/>
    </row>
    <row r="6" spans="1:10">
      <c r="C6" s="227"/>
      <c r="D6" s="226"/>
      <c r="E6" s="226"/>
      <c r="F6" s="226"/>
      <c r="G6" s="226"/>
      <c r="H6" s="226"/>
      <c r="I6" s="226"/>
      <c r="J6" s="226"/>
    </row>
    <row r="7" spans="1:10" s="228" customFormat="1" ht="15.6" customHeight="1">
      <c r="A7" s="367" t="s">
        <v>354</v>
      </c>
      <c r="B7" s="367"/>
      <c r="C7" s="367"/>
      <c r="D7" s="367"/>
      <c r="E7" s="367"/>
      <c r="F7" s="367"/>
      <c r="G7" s="367"/>
      <c r="H7" s="367"/>
      <c r="I7" s="367"/>
      <c r="J7" s="367"/>
    </row>
    <row r="8" spans="1:10" ht="8.1" customHeight="1">
      <c r="A8" s="368" t="s">
        <v>355</v>
      </c>
      <c r="B8" s="368"/>
      <c r="C8" s="368"/>
      <c r="D8" s="368"/>
      <c r="E8" s="368"/>
      <c r="F8" s="368"/>
      <c r="G8" s="368"/>
      <c r="H8" s="368"/>
      <c r="I8" s="368"/>
      <c r="J8" s="368"/>
    </row>
    <row r="9" spans="1:10" ht="15" customHeight="1">
      <c r="A9" s="229"/>
      <c r="C9" s="353" t="s">
        <v>356</v>
      </c>
      <c r="D9" s="353"/>
      <c r="E9" s="353"/>
      <c r="F9" s="353"/>
      <c r="G9" s="229"/>
      <c r="H9" s="229"/>
      <c r="I9" s="229"/>
      <c r="J9" s="229"/>
    </row>
    <row r="10" spans="1:10" ht="12" customHeight="1">
      <c r="A10" s="229"/>
      <c r="B10" s="230"/>
      <c r="C10" s="361" t="s">
        <v>357</v>
      </c>
      <c r="D10" s="361"/>
      <c r="E10" s="361"/>
      <c r="F10" s="361"/>
      <c r="G10" s="229"/>
      <c r="H10" s="229"/>
      <c r="I10" s="229"/>
      <c r="J10" s="229"/>
    </row>
    <row r="11" spans="1:10" ht="15" customHeight="1">
      <c r="A11" s="229"/>
      <c r="C11" s="362" t="s">
        <v>79</v>
      </c>
      <c r="D11" s="362"/>
      <c r="E11" s="362"/>
      <c r="F11" s="362"/>
      <c r="G11" s="229"/>
      <c r="H11" s="229"/>
      <c r="I11" s="229"/>
      <c r="J11" s="229"/>
    </row>
    <row r="12" spans="1:10" ht="12" customHeight="1">
      <c r="A12" s="229"/>
      <c r="B12" s="230"/>
      <c r="C12" s="363" t="s">
        <v>12</v>
      </c>
      <c r="D12" s="363"/>
      <c r="E12" s="363"/>
      <c r="F12" s="363"/>
      <c r="G12" s="229"/>
      <c r="H12" s="229"/>
      <c r="I12" s="229"/>
      <c r="J12" s="229"/>
    </row>
    <row r="13" spans="1:10" ht="14.25" customHeight="1">
      <c r="A13" s="229"/>
      <c r="B13" s="229"/>
      <c r="F13" s="229"/>
      <c r="G13" s="229"/>
      <c r="H13" s="229"/>
      <c r="I13" s="229"/>
      <c r="J13" s="229"/>
    </row>
    <row r="14" spans="1:10" ht="12" customHeight="1">
      <c r="A14" s="351" t="s">
        <v>358</v>
      </c>
      <c r="B14" s="351"/>
      <c r="C14" s="351"/>
      <c r="D14" s="351"/>
      <c r="E14" s="351"/>
      <c r="F14" s="351"/>
      <c r="G14" s="351"/>
      <c r="H14" s="232">
        <v>90</v>
      </c>
      <c r="I14" s="233">
        <v>900</v>
      </c>
      <c r="J14" s="233">
        <v>1816</v>
      </c>
    </row>
    <row r="15" spans="1:10" ht="12" customHeight="1">
      <c r="A15" s="351"/>
      <c r="B15" s="351"/>
      <c r="C15" s="351"/>
      <c r="D15" s="351"/>
      <c r="E15" s="351"/>
      <c r="F15" s="351"/>
      <c r="G15" s="351"/>
      <c r="H15" s="352" t="s">
        <v>359</v>
      </c>
      <c r="I15" s="352"/>
      <c r="J15" s="352"/>
    </row>
    <row r="16" spans="1:10" ht="12" customHeight="1">
      <c r="A16" s="351"/>
      <c r="B16" s="351"/>
      <c r="C16" s="351"/>
      <c r="D16" s="351"/>
      <c r="E16" s="351"/>
      <c r="F16" s="351"/>
      <c r="G16" s="351"/>
      <c r="I16" s="234"/>
      <c r="J16" s="234"/>
    </row>
    <row r="17" spans="1:10" ht="12" customHeight="1">
      <c r="A17" s="235"/>
      <c r="B17" s="236"/>
      <c r="C17" s="236"/>
      <c r="D17" s="236"/>
      <c r="E17" s="236"/>
      <c r="F17" s="236"/>
      <c r="G17" s="231"/>
      <c r="I17" s="234"/>
      <c r="J17" s="234"/>
    </row>
    <row r="18" spans="1:10" ht="12" customHeight="1">
      <c r="A18" s="237" t="s">
        <v>360</v>
      </c>
      <c r="B18" s="238"/>
      <c r="C18" s="239"/>
      <c r="D18" s="239"/>
      <c r="E18" s="239"/>
      <c r="F18" s="239"/>
      <c r="H18" s="240"/>
    </row>
    <row r="19" spans="1:10" ht="16.350000000000001" customHeight="1">
      <c r="A19" s="241" t="s">
        <v>361</v>
      </c>
      <c r="B19" s="242"/>
      <c r="C19" s="243"/>
      <c r="D19" s="243"/>
      <c r="E19" s="243"/>
      <c r="F19" s="243"/>
      <c r="G19" s="244"/>
      <c r="H19" s="244"/>
      <c r="I19" s="245"/>
      <c r="J19" s="246"/>
    </row>
    <row r="20" spans="1:10" ht="12" customHeight="1">
      <c r="A20" s="247" t="s">
        <v>362</v>
      </c>
      <c r="B20" s="248"/>
      <c r="C20" s="249"/>
      <c r="D20" s="249"/>
      <c r="E20" s="249"/>
      <c r="F20" s="249"/>
      <c r="G20" s="250"/>
      <c r="H20" s="250"/>
      <c r="I20" s="360" t="s">
        <v>363</v>
      </c>
      <c r="J20" s="360"/>
    </row>
    <row r="21" spans="1:10">
      <c r="A21" s="353"/>
      <c r="B21" s="353"/>
      <c r="C21" s="353"/>
      <c r="D21" s="353"/>
      <c r="E21" s="353"/>
      <c r="F21" s="353"/>
      <c r="G21" s="353"/>
      <c r="H21" s="353"/>
      <c r="I21" s="353"/>
      <c r="J21" s="353"/>
    </row>
    <row r="22" spans="1:10" ht="15.6" customHeight="1">
      <c r="A22" s="354" t="s">
        <v>364</v>
      </c>
      <c r="B22" s="355" t="s">
        <v>365</v>
      </c>
      <c r="C22" s="357" t="s">
        <v>366</v>
      </c>
      <c r="D22" s="358"/>
      <c r="E22" s="358"/>
      <c r="F22" s="358"/>
      <c r="G22" s="358"/>
      <c r="H22" s="358"/>
      <c r="I22" s="358"/>
      <c r="J22" s="359"/>
    </row>
    <row r="23" spans="1:10" ht="74.400000000000006" customHeight="1">
      <c r="A23" s="354"/>
      <c r="B23" s="356"/>
      <c r="C23" s="251" t="s">
        <v>367</v>
      </c>
      <c r="D23" s="251" t="s">
        <v>368</v>
      </c>
      <c r="E23" s="251" t="s">
        <v>369</v>
      </c>
      <c r="F23" s="251" t="s">
        <v>370</v>
      </c>
      <c r="G23" s="251" t="s">
        <v>371</v>
      </c>
      <c r="H23" s="251" t="s">
        <v>372</v>
      </c>
      <c r="I23" s="251" t="s">
        <v>373</v>
      </c>
      <c r="J23" s="251" t="s">
        <v>374</v>
      </c>
    </row>
    <row r="24" spans="1:10" s="222" customFormat="1" ht="10.35" customHeight="1">
      <c r="A24" s="251">
        <v>1</v>
      </c>
      <c r="B24" s="252">
        <v>2</v>
      </c>
      <c r="C24" s="252">
        <v>3</v>
      </c>
      <c r="D24" s="251">
        <v>4</v>
      </c>
      <c r="E24" s="251">
        <v>5</v>
      </c>
      <c r="F24" s="252">
        <v>6</v>
      </c>
      <c r="G24" s="252">
        <v>7</v>
      </c>
      <c r="H24" s="251">
        <v>8</v>
      </c>
      <c r="I24" s="252">
        <v>9</v>
      </c>
      <c r="J24" s="251">
        <v>10</v>
      </c>
    </row>
    <row r="25" spans="1:10" s="222" customFormat="1" ht="15.6" customHeight="1">
      <c r="A25" s="253" t="s">
        <v>375</v>
      </c>
      <c r="B25" s="254"/>
      <c r="C25" s="254"/>
      <c r="D25" s="254"/>
      <c r="E25" s="254" t="s">
        <v>376</v>
      </c>
      <c r="F25" s="254" t="s">
        <v>376</v>
      </c>
      <c r="G25" s="254"/>
      <c r="H25" s="254"/>
      <c r="I25" s="254"/>
      <c r="J25" s="255"/>
    </row>
    <row r="26" spans="1:10" s="222" customFormat="1" ht="15.6" customHeight="1">
      <c r="A26" s="256" t="s">
        <v>377</v>
      </c>
      <c r="B26" s="257"/>
      <c r="C26" s="257"/>
      <c r="D26" s="257"/>
      <c r="E26" s="257" t="s">
        <v>376</v>
      </c>
      <c r="F26" s="257" t="s">
        <v>376</v>
      </c>
      <c r="G26" s="257"/>
      <c r="H26" s="257"/>
      <c r="I26" s="257"/>
      <c r="J26" s="258"/>
    </row>
    <row r="27" spans="1:10" s="222" customFormat="1" ht="15.6" customHeight="1">
      <c r="A27" s="256" t="s">
        <v>378</v>
      </c>
      <c r="B27" s="259">
        <v>58</v>
      </c>
      <c r="C27" s="260">
        <v>1121579.27</v>
      </c>
      <c r="D27" s="260">
        <v>203125.58</v>
      </c>
      <c r="E27" s="260"/>
      <c r="F27" s="260"/>
      <c r="G27" s="260">
        <v>40683.51</v>
      </c>
      <c r="H27" s="260">
        <v>3629.56</v>
      </c>
      <c r="I27" s="260">
        <v>220746.69</v>
      </c>
      <c r="J27" s="261">
        <f>C27+D27+G27+H27+I27</f>
        <v>1589764.61</v>
      </c>
    </row>
    <row r="28" spans="1:10" s="222" customFormat="1" ht="15.6" customHeight="1">
      <c r="A28" s="256" t="s">
        <v>379</v>
      </c>
      <c r="B28" s="259"/>
      <c r="C28" s="260"/>
      <c r="D28" s="260"/>
      <c r="E28" s="260" t="s">
        <v>376</v>
      </c>
      <c r="F28" s="260" t="s">
        <v>376</v>
      </c>
      <c r="G28" s="260"/>
      <c r="H28" s="260"/>
      <c r="I28" s="260"/>
      <c r="J28" s="261"/>
    </row>
    <row r="29" spans="1:10" s="222" customFormat="1" ht="15.6" customHeight="1">
      <c r="A29" s="256" t="s">
        <v>380</v>
      </c>
      <c r="B29" s="259"/>
      <c r="C29" s="260"/>
      <c r="D29" s="260"/>
      <c r="E29" s="260"/>
      <c r="F29" s="260"/>
      <c r="G29" s="260"/>
      <c r="H29" s="260" t="s">
        <v>376</v>
      </c>
      <c r="I29" s="260"/>
      <c r="J29" s="261"/>
    </row>
    <row r="30" spans="1:10" s="222" customFormat="1" ht="15.6" customHeight="1">
      <c r="A30" s="256" t="s">
        <v>381</v>
      </c>
      <c r="B30" s="259" t="s">
        <v>376</v>
      </c>
      <c r="C30" s="260" t="s">
        <v>376</v>
      </c>
      <c r="D30" s="260" t="s">
        <v>376</v>
      </c>
      <c r="E30" s="260" t="s">
        <v>376</v>
      </c>
      <c r="F30" s="260" t="s">
        <v>376</v>
      </c>
      <c r="G30" s="260" t="s">
        <v>376</v>
      </c>
      <c r="H30" s="260" t="s">
        <v>376</v>
      </c>
      <c r="I30" s="260" t="s">
        <v>376</v>
      </c>
      <c r="J30" s="261" t="s">
        <v>376</v>
      </c>
    </row>
    <row r="31" spans="1:10" s="222" customFormat="1" ht="15.6" customHeight="1">
      <c r="A31" s="256" t="s">
        <v>382</v>
      </c>
      <c r="B31" s="259"/>
      <c r="C31" s="260"/>
      <c r="D31" s="260" t="s">
        <v>376</v>
      </c>
      <c r="E31" s="260"/>
      <c r="F31" s="260" t="s">
        <v>376</v>
      </c>
      <c r="G31" s="260"/>
      <c r="H31" s="260" t="s">
        <v>376</v>
      </c>
      <c r="I31" s="260"/>
      <c r="J31" s="261"/>
    </row>
    <row r="32" spans="1:10" s="222" customFormat="1" ht="78" customHeight="1">
      <c r="A32" s="256" t="s">
        <v>383</v>
      </c>
      <c r="B32" s="259"/>
      <c r="C32" s="260"/>
      <c r="D32" s="260" t="s">
        <v>376</v>
      </c>
      <c r="E32" s="260"/>
      <c r="F32" s="260" t="s">
        <v>376</v>
      </c>
      <c r="G32" s="260"/>
      <c r="H32" s="260" t="s">
        <v>376</v>
      </c>
      <c r="I32" s="260"/>
      <c r="J32" s="261"/>
    </row>
    <row r="33" spans="1:10" s="222" customFormat="1" ht="27.75" customHeight="1">
      <c r="A33" s="256" t="s">
        <v>384</v>
      </c>
      <c r="B33" s="259">
        <v>101</v>
      </c>
      <c r="C33" s="260">
        <v>1774173.8199999998</v>
      </c>
      <c r="D33" s="260" t="s">
        <v>376</v>
      </c>
      <c r="E33" s="260" t="s">
        <v>376</v>
      </c>
      <c r="F33" s="260"/>
      <c r="G33" s="260">
        <v>58566.01</v>
      </c>
      <c r="H33" s="260"/>
      <c r="I33" s="260">
        <v>268070.52999999997</v>
      </c>
      <c r="J33" s="261">
        <f>C33+F33+G33+H33+I33</f>
        <v>2100810.36</v>
      </c>
    </row>
    <row r="34" spans="1:10" s="222" customFormat="1" ht="15.6" customHeight="1">
      <c r="A34" s="256" t="s">
        <v>385</v>
      </c>
      <c r="B34" s="259" t="s">
        <v>376</v>
      </c>
      <c r="C34" s="260" t="s">
        <v>376</v>
      </c>
      <c r="D34" s="260" t="s">
        <v>376</v>
      </c>
      <c r="E34" s="260" t="s">
        <v>376</v>
      </c>
      <c r="F34" s="260" t="s">
        <v>376</v>
      </c>
      <c r="G34" s="260" t="s">
        <v>376</v>
      </c>
      <c r="H34" s="260" t="s">
        <v>376</v>
      </c>
      <c r="I34" s="260" t="s">
        <v>376</v>
      </c>
      <c r="J34" s="261" t="s">
        <v>376</v>
      </c>
    </row>
    <row r="35" spans="1:10" s="222" customFormat="1" ht="15.6" customHeight="1">
      <c r="A35" s="256" t="s">
        <v>386</v>
      </c>
      <c r="B35" s="259"/>
      <c r="C35" s="260"/>
      <c r="D35" s="260" t="s">
        <v>376</v>
      </c>
      <c r="E35" s="260" t="s">
        <v>376</v>
      </c>
      <c r="F35" s="260"/>
      <c r="G35" s="260"/>
      <c r="H35" s="260"/>
      <c r="I35" s="260"/>
      <c r="J35" s="261"/>
    </row>
    <row r="36" spans="1:10" s="222" customFormat="1" ht="29.1" customHeight="1">
      <c r="A36" s="256" t="s">
        <v>387</v>
      </c>
      <c r="B36" s="259"/>
      <c r="C36" s="260"/>
      <c r="D36" s="260" t="s">
        <v>376</v>
      </c>
      <c r="E36" s="260" t="s">
        <v>376</v>
      </c>
      <c r="F36" s="260" t="s">
        <v>376</v>
      </c>
      <c r="G36" s="260"/>
      <c r="H36" s="260"/>
      <c r="I36" s="260"/>
      <c r="J36" s="261"/>
    </row>
    <row r="37" spans="1:10" s="222" customFormat="1" ht="69">
      <c r="A37" s="256" t="s">
        <v>388</v>
      </c>
      <c r="B37" s="259"/>
      <c r="C37" s="260"/>
      <c r="D37" s="260" t="s">
        <v>376</v>
      </c>
      <c r="E37" s="260" t="s">
        <v>376</v>
      </c>
      <c r="F37" s="260"/>
      <c r="G37" s="260"/>
      <c r="H37" s="260"/>
      <c r="I37" s="260"/>
      <c r="J37" s="261"/>
    </row>
    <row r="38" spans="1:10" s="222" customFormat="1" ht="29.1" customHeight="1">
      <c r="A38" s="256" t="s">
        <v>389</v>
      </c>
      <c r="B38" s="259"/>
      <c r="C38" s="260"/>
      <c r="D38" s="260"/>
      <c r="E38" s="260" t="s">
        <v>376</v>
      </c>
      <c r="F38" s="260"/>
      <c r="G38" s="260"/>
      <c r="H38" s="260"/>
      <c r="I38" s="260"/>
      <c r="J38" s="261"/>
    </row>
    <row r="39" spans="1:10" s="222" customFormat="1" ht="15.6" customHeight="1">
      <c r="A39" s="262" t="s">
        <v>390</v>
      </c>
      <c r="B39" s="259"/>
      <c r="C39" s="260"/>
      <c r="D39" s="260" t="s">
        <v>376</v>
      </c>
      <c r="E39" s="260" t="s">
        <v>376</v>
      </c>
      <c r="F39" s="260" t="s">
        <v>376</v>
      </c>
      <c r="G39" s="260" t="s">
        <v>376</v>
      </c>
      <c r="H39" s="260" t="s">
        <v>376</v>
      </c>
      <c r="I39" s="260" t="s">
        <v>376</v>
      </c>
      <c r="J39" s="261" t="s">
        <v>376</v>
      </c>
    </row>
    <row r="40" spans="1:10" s="222" customFormat="1" ht="21.6" customHeight="1">
      <c r="A40" s="256" t="s">
        <v>391</v>
      </c>
      <c r="B40" s="259">
        <f>B27+B33</f>
        <v>159</v>
      </c>
      <c r="C40" s="260" t="s">
        <v>376</v>
      </c>
      <c r="D40" s="260" t="s">
        <v>376</v>
      </c>
      <c r="E40" s="260" t="s">
        <v>376</v>
      </c>
      <c r="F40" s="260" t="s">
        <v>376</v>
      </c>
      <c r="G40" s="260" t="s">
        <v>376</v>
      </c>
      <c r="H40" s="260" t="s">
        <v>376</v>
      </c>
      <c r="I40" s="260" t="s">
        <v>376</v>
      </c>
      <c r="J40" s="261" t="s">
        <v>376</v>
      </c>
    </row>
    <row r="41" spans="1:10" s="222" customFormat="1" ht="29.1" customHeight="1">
      <c r="A41" s="256" t="s">
        <v>392</v>
      </c>
      <c r="B41" s="259" t="s">
        <v>376</v>
      </c>
      <c r="C41" s="260">
        <f>C27+C33</f>
        <v>2895753.09</v>
      </c>
      <c r="D41" s="260">
        <f>D27</f>
        <v>203125.58</v>
      </c>
      <c r="E41" s="260"/>
      <c r="F41" s="260"/>
      <c r="G41" s="260">
        <f>G27+G33</f>
        <v>99249.52</v>
      </c>
      <c r="H41" s="260">
        <f>H27+H33</f>
        <v>3629.56</v>
      </c>
      <c r="I41" s="260">
        <f>I27+I33</f>
        <v>488817.22</v>
      </c>
      <c r="J41" s="261">
        <f>J27+J33</f>
        <v>3690574.9699999997</v>
      </c>
    </row>
    <row r="42" spans="1:10" s="222" customFormat="1" ht="15.6" customHeight="1">
      <c r="A42" s="256" t="s">
        <v>393</v>
      </c>
      <c r="B42" s="259" t="s">
        <v>376</v>
      </c>
      <c r="C42" s="260" t="s">
        <v>376</v>
      </c>
      <c r="D42" s="260" t="s">
        <v>376</v>
      </c>
      <c r="E42" s="260" t="s">
        <v>376</v>
      </c>
      <c r="F42" s="260" t="s">
        <v>376</v>
      </c>
      <c r="G42" s="260" t="s">
        <v>376</v>
      </c>
      <c r="H42" s="260" t="s">
        <v>376</v>
      </c>
      <c r="I42" s="260" t="s">
        <v>376</v>
      </c>
      <c r="J42" s="263">
        <f>9035+98.7</f>
        <v>9133.7000000000007</v>
      </c>
    </row>
    <row r="43" spans="1:10" s="222" customFormat="1" ht="15.6" customHeight="1">
      <c r="A43" s="262" t="s">
        <v>394</v>
      </c>
      <c r="B43" s="259" t="s">
        <v>376</v>
      </c>
      <c r="C43" s="260"/>
      <c r="D43" s="260"/>
      <c r="E43" s="260"/>
      <c r="F43" s="260"/>
      <c r="G43" s="260"/>
      <c r="H43" s="260"/>
      <c r="I43" s="260"/>
      <c r="J43" s="261">
        <f>J41+J42</f>
        <v>3699708.67</v>
      </c>
    </row>
    <row r="44" spans="1:10" s="222" customFormat="1" ht="15.6" customHeight="1">
      <c r="A44" s="264" t="s">
        <v>395</v>
      </c>
      <c r="B44" s="265"/>
      <c r="C44" s="265" t="s">
        <v>376</v>
      </c>
      <c r="D44" s="265" t="s">
        <v>376</v>
      </c>
      <c r="E44" s="265" t="s">
        <v>376</v>
      </c>
      <c r="F44" s="265" t="s">
        <v>376</v>
      </c>
      <c r="G44" s="265" t="s">
        <v>376</v>
      </c>
      <c r="H44" s="265" t="s">
        <v>376</v>
      </c>
      <c r="I44" s="265" t="s">
        <v>376</v>
      </c>
      <c r="J44" s="266" t="s">
        <v>376</v>
      </c>
    </row>
    <row r="45" spans="1:10" s="222" customFormat="1" ht="14.25" customHeight="1"/>
    <row r="46" spans="1:10" s="222" customFormat="1" ht="14.25" customHeight="1">
      <c r="A46" s="222" t="s">
        <v>396</v>
      </c>
      <c r="C46" s="267"/>
      <c r="D46" s="267"/>
      <c r="E46" s="267"/>
      <c r="F46" s="267"/>
      <c r="G46" s="267"/>
      <c r="H46" s="267"/>
      <c r="I46" s="267"/>
      <c r="J46" s="267"/>
    </row>
    <row r="47" spans="1:10" s="222" customFormat="1" ht="40.35" customHeight="1">
      <c r="A47" s="346" t="s">
        <v>397</v>
      </c>
      <c r="B47" s="346"/>
      <c r="C47" s="346"/>
      <c r="D47" s="346"/>
      <c r="E47" s="346"/>
      <c r="F47" s="346"/>
      <c r="G47" s="346"/>
      <c r="H47" s="346"/>
      <c r="I47" s="346"/>
      <c r="J47" s="346"/>
    </row>
    <row r="48" spans="1:10" s="222" customFormat="1" ht="15.6" customHeight="1">
      <c r="A48" s="346" t="s">
        <v>398</v>
      </c>
      <c r="B48" s="347"/>
      <c r="C48" s="347"/>
      <c r="D48" s="347"/>
      <c r="E48" s="347"/>
      <c r="F48" s="347"/>
      <c r="G48" s="347"/>
      <c r="H48" s="347"/>
      <c r="I48" s="347"/>
      <c r="J48" s="347"/>
    </row>
    <row r="49" spans="1:10" s="222" customFormat="1" ht="15.6" customHeight="1">
      <c r="A49" s="346" t="s">
        <v>399</v>
      </c>
      <c r="B49" s="347"/>
      <c r="C49" s="347"/>
      <c r="D49" s="347"/>
      <c r="E49" s="347"/>
      <c r="F49" s="347"/>
      <c r="G49" s="347"/>
      <c r="H49" s="347"/>
      <c r="I49" s="347"/>
      <c r="J49" s="347"/>
    </row>
    <row r="50" spans="1:10" s="222" customFormat="1" ht="15.6" customHeight="1">
      <c r="A50" s="346" t="s">
        <v>400</v>
      </c>
      <c r="B50" s="347"/>
      <c r="C50" s="347"/>
      <c r="D50" s="347"/>
      <c r="E50" s="347"/>
      <c r="F50" s="347"/>
      <c r="G50" s="347"/>
      <c r="H50" s="347"/>
      <c r="I50" s="347"/>
      <c r="J50" s="347"/>
    </row>
    <row r="51" spans="1:10" s="222" customFormat="1" ht="15.6" customHeight="1">
      <c r="A51" s="346" t="s">
        <v>401</v>
      </c>
      <c r="B51" s="346"/>
      <c r="C51" s="346"/>
      <c r="D51" s="346"/>
      <c r="E51" s="346"/>
      <c r="F51" s="346"/>
      <c r="G51" s="346"/>
      <c r="H51" s="346"/>
      <c r="I51" s="346"/>
      <c r="J51" s="346"/>
    </row>
    <row r="52" spans="1:10" s="222" customFormat="1" ht="15.6" customHeight="1">
      <c r="A52" s="346" t="s">
        <v>402</v>
      </c>
      <c r="B52" s="347"/>
      <c r="C52" s="347"/>
      <c r="D52" s="347"/>
      <c r="E52" s="347"/>
      <c r="F52" s="347"/>
      <c r="G52" s="347"/>
      <c r="H52" s="347"/>
      <c r="I52" s="347"/>
      <c r="J52" s="347"/>
    </row>
    <row r="53" spans="1:10" s="222" customFormat="1" ht="31.35" customHeight="1">
      <c r="A53" s="346" t="s">
        <v>403</v>
      </c>
      <c r="B53" s="347"/>
      <c r="C53" s="347"/>
      <c r="D53" s="347"/>
      <c r="E53" s="347"/>
      <c r="F53" s="347"/>
      <c r="G53" s="347"/>
      <c r="H53" s="347"/>
      <c r="I53" s="347"/>
      <c r="J53" s="347"/>
    </row>
    <row r="54" spans="1:10" s="222" customFormat="1" ht="18" customHeight="1">
      <c r="A54" s="346" t="s">
        <v>404</v>
      </c>
      <c r="B54" s="347"/>
      <c r="C54" s="347"/>
      <c r="D54" s="347"/>
      <c r="E54" s="347"/>
      <c r="F54" s="347"/>
      <c r="G54" s="347"/>
      <c r="H54" s="347"/>
      <c r="I54" s="347"/>
      <c r="J54" s="347"/>
    </row>
    <row r="55" spans="1:10" s="222" customFormat="1" ht="15.6" customHeight="1">
      <c r="A55" s="346" t="s">
        <v>405</v>
      </c>
      <c r="B55" s="347"/>
      <c r="C55" s="347"/>
      <c r="D55" s="347"/>
      <c r="E55" s="347"/>
      <c r="F55" s="347"/>
      <c r="G55" s="347"/>
      <c r="H55" s="347"/>
      <c r="I55" s="347"/>
      <c r="J55" s="347"/>
    </row>
    <row r="56" spans="1:10" ht="15.6" customHeight="1">
      <c r="A56" s="348"/>
      <c r="B56" s="348"/>
      <c r="C56" s="348"/>
      <c r="D56" s="348"/>
      <c r="E56" s="348"/>
      <c r="F56" s="348"/>
      <c r="G56" s="348"/>
      <c r="H56" s="348"/>
      <c r="I56" s="348"/>
      <c r="J56" s="348"/>
    </row>
    <row r="57" spans="1:10" ht="27.75" customHeight="1">
      <c r="A57" s="349" t="s">
        <v>70</v>
      </c>
      <c r="B57" s="349"/>
      <c r="C57" s="268"/>
      <c r="D57" s="269"/>
      <c r="E57" s="344" t="s">
        <v>71</v>
      </c>
      <c r="F57" s="344"/>
      <c r="G57" s="344"/>
      <c r="H57" s="344"/>
      <c r="I57" s="344"/>
      <c r="J57" s="344"/>
    </row>
    <row r="58" spans="1:10">
      <c r="A58" s="270"/>
      <c r="B58" s="271"/>
      <c r="C58" s="272" t="s">
        <v>72</v>
      </c>
      <c r="D58" s="271"/>
      <c r="E58" s="345" t="s">
        <v>348</v>
      </c>
      <c r="F58" s="345"/>
      <c r="G58" s="345"/>
      <c r="H58" s="345"/>
      <c r="I58" s="345"/>
      <c r="J58" s="345"/>
    </row>
    <row r="59" spans="1:10">
      <c r="A59" s="350"/>
      <c r="B59" s="350"/>
      <c r="C59" s="271"/>
      <c r="D59" s="271"/>
      <c r="E59" s="271"/>
      <c r="F59" s="271"/>
      <c r="G59" s="271"/>
      <c r="H59" s="271"/>
      <c r="I59" s="271"/>
      <c r="J59" s="271"/>
    </row>
    <row r="60" spans="1:10" ht="14.4">
      <c r="A60" s="273" t="s">
        <v>73</v>
      </c>
      <c r="B60" s="274"/>
      <c r="C60" s="275"/>
      <c r="D60" s="276"/>
      <c r="E60" s="344" t="s">
        <v>74</v>
      </c>
      <c r="F60" s="344"/>
      <c r="G60" s="344"/>
      <c r="H60" s="344"/>
      <c r="I60" s="344"/>
      <c r="J60" s="344"/>
    </row>
    <row r="61" spans="1:10">
      <c r="A61" s="270"/>
      <c r="B61" s="271"/>
      <c r="C61" s="272" t="s">
        <v>72</v>
      </c>
      <c r="D61" s="271"/>
      <c r="E61" s="345" t="s">
        <v>348</v>
      </c>
      <c r="F61" s="345"/>
      <c r="G61" s="345"/>
      <c r="H61" s="345"/>
      <c r="I61" s="345"/>
      <c r="J61" s="345"/>
    </row>
  </sheetData>
  <mergeCells count="32">
    <mergeCell ref="C9:F9"/>
    <mergeCell ref="C10:F10"/>
    <mergeCell ref="C11:F11"/>
    <mergeCell ref="C12:F12"/>
    <mergeCell ref="G1:J1"/>
    <mergeCell ref="A4:J4"/>
    <mergeCell ref="B5:G5"/>
    <mergeCell ref="A7:J7"/>
    <mergeCell ref="A8:J8"/>
    <mergeCell ref="A14:G16"/>
    <mergeCell ref="H15:J15"/>
    <mergeCell ref="A54:J54"/>
    <mergeCell ref="A21:J21"/>
    <mergeCell ref="A22:A23"/>
    <mergeCell ref="B22:B23"/>
    <mergeCell ref="C22:J22"/>
    <mergeCell ref="A47:J47"/>
    <mergeCell ref="A48:J48"/>
    <mergeCell ref="A49:J49"/>
    <mergeCell ref="I20:J20"/>
    <mergeCell ref="A50:J50"/>
    <mergeCell ref="A51:J51"/>
    <mergeCell ref="A52:J52"/>
    <mergeCell ref="A53:J53"/>
    <mergeCell ref="E60:J60"/>
    <mergeCell ref="E61:J61"/>
    <mergeCell ref="A55:J55"/>
    <mergeCell ref="A56:J56"/>
    <mergeCell ref="A57:B57"/>
    <mergeCell ref="E57:J57"/>
    <mergeCell ref="E58:J58"/>
    <mergeCell ref="A59:B59"/>
  </mergeCells>
  <pageMargins left="0.70866141732283472" right="0.70866141732283472" top="0.74803149606299213" bottom="0.74803149606299213" header="0.31496062992125984" footer="0.31496062992125984"/>
  <pageSetup paperSize="9" scale="57" firstPageNumber="13" fitToHeight="0" orientation="portrait" useFirstPageNumber="1"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1C75330D692654686E2325DD4180A9F" ma:contentTypeVersion="16" ma:contentTypeDescription="Kurkite naują dokumentą." ma:contentTypeScope="" ma:versionID="f73b2cc50f1f210ad0f39f6060e94082">
  <xsd:schema xmlns:xsd="http://www.w3.org/2001/XMLSchema" xmlns:xs="http://www.w3.org/2001/XMLSchema" xmlns:p="http://schemas.microsoft.com/office/2006/metadata/properties" xmlns:ns3="3b57ff8e-f9a9-46f0-91b6-8436ca1d6ff7" xmlns:ns4="2a672436-309b-4111-9e2c-7a12ee299d32" targetNamespace="http://schemas.microsoft.com/office/2006/metadata/properties" ma:root="true" ma:fieldsID="bdea901befc67fc4ece6d3339180de31" ns3:_="" ns4:_="">
    <xsd:import namespace="3b57ff8e-f9a9-46f0-91b6-8436ca1d6ff7"/>
    <xsd:import namespace="2a672436-309b-4111-9e2c-7a12ee299d3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element ref="ns4:MediaLengthInSeconds" minOccurs="0"/>
                <xsd:element ref="ns4:MediaServiceObjectDetectorVersions" minOccurs="0"/>
                <xsd:element ref="ns4:MediaServiceSearchProperties" minOccurs="0"/>
                <xsd:element ref="ns4:_activity"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7ff8e-f9a9-46f0-91b6-8436ca1d6ff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672436-309b-4111-9e2c-7a12ee299d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a672436-309b-4111-9e2c-7a12ee299d32" xsi:nil="true"/>
  </documentManagement>
</p:properties>
</file>

<file path=customXml/itemProps1.xml><?xml version="1.0" encoding="utf-8"?>
<ds:datastoreItem xmlns:ds="http://schemas.openxmlformats.org/officeDocument/2006/customXml" ds:itemID="{B699C1EF-D741-4CFF-B657-17AB491DCAD2}">
  <ds:schemaRefs>
    <ds:schemaRef ds:uri="http://schemas.microsoft.com/sharepoint/v3/contenttype/forms"/>
  </ds:schemaRefs>
</ds:datastoreItem>
</file>

<file path=customXml/itemProps2.xml><?xml version="1.0" encoding="utf-8"?>
<ds:datastoreItem xmlns:ds="http://schemas.openxmlformats.org/officeDocument/2006/customXml" ds:itemID="{6CCE53CC-05B5-4A61-9304-130EBE767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7ff8e-f9a9-46f0-91b6-8436ca1d6ff7"/>
    <ds:schemaRef ds:uri="2a672436-309b-4111-9e2c-7a12ee299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CB956-FF8C-4708-A15C-BDAE98E28721}">
  <ds:schemaRefs>
    <ds:schemaRef ds:uri="http://schemas.microsoft.com/office/2006/documentManagement/types"/>
    <ds:schemaRef ds:uri="http://purl.org/dc/dcmitype/"/>
    <ds:schemaRef ds:uri="http://purl.org/dc/elements/1.1/"/>
    <ds:schemaRef ds:uri="http://www.w3.org/XML/1998/namespace"/>
    <ds:schemaRef ds:uri="3b57ff8e-f9a9-46f0-91b6-8436ca1d6ff7"/>
    <ds:schemaRef ds:uri="http://schemas.microsoft.com/office/2006/metadata/properties"/>
    <ds:schemaRef ds:uri="http://purl.org/dc/terms/"/>
    <ds:schemaRef ds:uri="http://schemas.microsoft.com/office/infopath/2007/PartnerControls"/>
    <ds:schemaRef ds:uri="http://schemas.openxmlformats.org/package/2006/metadata/core-properties"/>
    <ds:schemaRef ds:uri="2a672436-309b-4111-9e2c-7a12ee299d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Forma Nr. 1-PSDF-P</vt:lpstr>
      <vt:lpstr>Forma Nr. 1-PSDF-I</vt:lpstr>
      <vt:lpstr>Forma Nr. 2</vt:lpstr>
      <vt:lpstr>Forma Nr. BV-2</vt:lpstr>
      <vt:lpstr>Titulinis!Print_Area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Visvaldas Vilkas</cp:lastModifiedBy>
  <cp:revision/>
  <dcterms:created xsi:type="dcterms:W3CDTF">2015-06-05T18:19:34Z</dcterms:created>
  <dcterms:modified xsi:type="dcterms:W3CDTF">2025-09-17T18:55:12Z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0x010100C1C75330D692654686E2325DD4180A9F</vt:lpwstr>
  </property>
</Properties>
</file>