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DA6F5DB9-401B-4B45-A4E4-AD134E4383CF}"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49" r:id="rId3"/>
    <sheet name=" Forma 1-PSDF-I" sheetId="46" r:id="rId4"/>
    <sheet name="Forma Nr. 2" sheetId="47" r:id="rId5"/>
    <sheet name="Forma Nr. BV-2" sheetId="48" r:id="rId6"/>
    <sheet name="Lapas1" sheetId="42" r:id="rId7"/>
  </sheets>
  <definedNames>
    <definedName name="_xlnm.Print_Area" localSheetId="3">' Forma 1-PSDF-I'!$A$1:$R$42</definedName>
    <definedName name="_xlnm.Print_Area" localSheetId="1">Turinys!$A$1:$J$39</definedName>
    <definedName name="_xlnm.Print_Titles" localSheetId="4">'Forma Nr. 2'!$31:$33</definedName>
    <definedName name="Z_05B54777_5D6F_4067_9B5E_F0A938B54982_.wvu.Cols" localSheetId="4" hidden="1">'Forma Nr. 2'!$M:$P</definedName>
    <definedName name="Z_05B54777_5D6F_4067_9B5E_F0A938B54982_.wvu.PrintTitles" localSheetId="4" hidden="1">'Forma Nr. 2'!$23:$29</definedName>
    <definedName name="Z_112AFAC2_77EA_44AA_BEEF_6812D11534CE_.wvu.Cols" localSheetId="4" hidden="1">'Forma Nr. 2'!$M:$P</definedName>
    <definedName name="Z_112AFAC2_77EA_44AA_BEEF_6812D11534CE_.wvu.PrintTitles" localSheetId="4" hidden="1">'Forma Nr. 2'!$23:$33</definedName>
    <definedName name="Z_2639E812_3F06_4E8B_B45B_2B63CC97A751_.wvu.Cols" localSheetId="4" hidden="1">'Forma Nr. 2'!$M:$P</definedName>
    <definedName name="Z_2639E812_3F06_4E8B_B45B_2B63CC97A751_.wvu.PrintTitles" localSheetId="4" hidden="1">'Forma Nr. 2'!$23:$33</definedName>
    <definedName name="Z_47D04100_FABF_4D8C_9C0A_1DEC9335BC02_.wvu.Cols" localSheetId="4" hidden="1">'Forma Nr. 2'!$M:$P</definedName>
    <definedName name="Z_47D04100_FABF_4D8C_9C0A_1DEC9335BC02_.wvu.PrintTitles" localSheetId="4" hidden="1">'Forma Nr. 2'!$23:$33</definedName>
    <definedName name="Z_4837D77B_C401_4018_A777_ED8FA242E629_.wvu.Cols" localSheetId="4" hidden="1">'Forma Nr. 2'!$M:$P</definedName>
    <definedName name="Z_4837D77B_C401_4018_A777_ED8FA242E629_.wvu.PrintTitles" localSheetId="4" hidden="1">'Forma Nr. 2'!$23:$33</definedName>
    <definedName name="Z_57A1E72B_DFC1_4C5D_ABA7_C1A26EB31789_.wvu.Cols" localSheetId="4" hidden="1">'Forma Nr. 2'!$M:$P</definedName>
    <definedName name="Z_57A1E72B_DFC1_4C5D_ABA7_C1A26EB31789_.wvu.PrintTitles" localSheetId="4" hidden="1">'Forma Nr. 2'!$23:$33</definedName>
    <definedName name="Z_5FCAC33A_47AA_47EB_BE57_8622821F3718_.wvu.Cols" localSheetId="4" hidden="1">'Forma Nr. 2'!$M:$P</definedName>
    <definedName name="Z_5FCAC33A_47AA_47EB_BE57_8622821F3718_.wvu.PrintTitles" localSheetId="4" hidden="1">'Forma Nr. 2'!$23:$33</definedName>
    <definedName name="Z_758123A7_07DC_4CFE_A1C3_A6CC304C1338_.wvu.Cols" localSheetId="4" hidden="1">'Forma Nr. 2'!$M:$P</definedName>
    <definedName name="Z_758123A7_07DC_4CFE_A1C3_A6CC304C1338_.wvu.PrintTitles" localSheetId="4" hidden="1">'Forma Nr. 2'!$23:$33</definedName>
    <definedName name="Z_75BFD04C_8D34_49C9_A422_0335B0ABD698_.wvu.Cols" localSheetId="4" hidden="1">'Forma Nr. 2'!$M:$P</definedName>
    <definedName name="Z_75BFD04C_8D34_49C9_A422_0335B0ABD698_.wvu.PrintTitles" localSheetId="4" hidden="1">'Forma Nr. 2'!$23:$33</definedName>
    <definedName name="Z_7A632666_DBD4_4CFF_BD05_66382BD6FB9E_.wvu.Cols" localSheetId="4" hidden="1">'Forma Nr. 2'!$M:$P</definedName>
    <definedName name="Z_7A632666_DBD4_4CFF_BD05_66382BD6FB9E_.wvu.PrintTitles" localSheetId="4" hidden="1">'Forma Nr. 2'!$23:$33</definedName>
    <definedName name="Z_9B727EDB_49B4_42DC_BF97_3A35178E0BFD_.wvu.Cols" localSheetId="4" hidden="1">'Forma Nr. 2'!$M:$P</definedName>
    <definedName name="Z_9B727EDB_49B4_42DC_BF97_3A35178E0BFD_.wvu.PrintTitles" localSheetId="4" hidden="1">'Forma Nr. 2'!$23:$29</definedName>
    <definedName name="Z_A64B7B98_B658_4E89_BA3D_F49D1265D61E_.wvu.Cols" localSheetId="4" hidden="1">'Forma Nr. 2'!$M:$P</definedName>
    <definedName name="Z_A64B7B98_B658_4E89_BA3D_F49D1265D61E_.wvu.PrintTitles" localSheetId="4" hidden="1">'Forma Nr. 2'!$23:$33</definedName>
    <definedName name="Z_B9470AF3_226B_4213_A7B5_37AA221FCC86_.wvu.Cols" localSheetId="4" hidden="1">'Forma Nr. 2'!$M:$P</definedName>
    <definedName name="Z_B9470AF3_226B_4213_A7B5_37AA221FCC86_.wvu.PrintTitles" localSheetId="4" hidden="1">'Forma Nr. 2'!$23:$33</definedName>
    <definedName name="Z_D669FC1B_AE0B_4417_8D6F_8460D68D5677_.wvu.Cols" localSheetId="4" hidden="1">'Forma Nr. 2'!$M:$P</definedName>
    <definedName name="Z_D669FC1B_AE0B_4417_8D6F_8460D68D5677_.wvu.PrintTitles" localSheetId="4" hidden="1">'Forma Nr. 2'!$23:$29</definedName>
    <definedName name="Z_DF4717B8_E960_4300_AF40_4AC5F93B40E3_.wvu.Cols" localSheetId="4" hidden="1">'Forma Nr. 2'!$M:$P</definedName>
    <definedName name="Z_DF4717B8_E960_4300_AF40_4AC5F93B40E3_.wvu.PrintTitles" localSheetId="4" hidden="1">'Forma Nr. 2'!$23:$29</definedName>
    <definedName name="Z_F677807F_46FD_43C6_BB8F_08ECC7636E03_.wvu.Cols" localSheetId="4" hidden="1">'Forma Nr. 2'!$M:$P</definedName>
    <definedName name="Z_F677807F_46FD_43C6_BB8F_08ECC7636E03_.wvu.PrintTitles" localSheetId="4"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46" l="1"/>
  <c r="K21" i="46"/>
  <c r="C21" i="46"/>
  <c r="E27" i="49"/>
  <c r="C28" i="49"/>
  <c r="H28" i="49" s="1"/>
  <c r="D28" i="49"/>
  <c r="F28" i="49"/>
  <c r="F27" i="49"/>
  <c r="G28" i="49"/>
  <c r="I28" i="49"/>
  <c r="I27" i="49" s="1"/>
  <c r="I61" i="49" s="1"/>
  <c r="C29" i="49"/>
  <c r="D29" i="49"/>
  <c r="F29" i="49"/>
  <c r="G29" i="49"/>
  <c r="I29" i="49"/>
  <c r="C30" i="49"/>
  <c r="H30" i="49" s="1"/>
  <c r="D30" i="49"/>
  <c r="D27" i="49" s="1"/>
  <c r="F30" i="49"/>
  <c r="G30" i="49"/>
  <c r="I30" i="49"/>
  <c r="F31" i="49"/>
  <c r="G31" i="49"/>
  <c r="G27" i="49" s="1"/>
  <c r="G61" i="49" s="1"/>
  <c r="I31" i="49"/>
  <c r="C32" i="49"/>
  <c r="D32" i="49"/>
  <c r="F32" i="49"/>
  <c r="G32" i="49"/>
  <c r="I32" i="49"/>
  <c r="H33" i="49"/>
  <c r="H32" i="49"/>
  <c r="H34" i="49"/>
  <c r="H35" i="49"/>
  <c r="H36" i="49"/>
  <c r="H37" i="49"/>
  <c r="C38" i="49"/>
  <c r="D38" i="49"/>
  <c r="F38" i="49"/>
  <c r="H38" i="49" s="1"/>
  <c r="G38" i="49"/>
  <c r="I38" i="49"/>
  <c r="H39" i="49"/>
  <c r="H40" i="49"/>
  <c r="H41" i="49"/>
  <c r="C42" i="49"/>
  <c r="H42" i="49" s="1"/>
  <c r="C31" i="49"/>
  <c r="H31" i="49" s="1"/>
  <c r="D42" i="49"/>
  <c r="F42" i="49"/>
  <c r="G42" i="49"/>
  <c r="I42" i="49"/>
  <c r="H43" i="49"/>
  <c r="H44" i="49"/>
  <c r="H47" i="49"/>
  <c r="H48" i="49"/>
  <c r="H49" i="49"/>
  <c r="H50" i="49"/>
  <c r="I51" i="49"/>
  <c r="H52" i="49"/>
  <c r="C53" i="49"/>
  <c r="H53" i="49" s="1"/>
  <c r="H51" i="49" s="1"/>
  <c r="D53" i="49"/>
  <c r="D51" i="49" s="1"/>
  <c r="F53" i="49"/>
  <c r="F51" i="49" s="1"/>
  <c r="G53" i="49"/>
  <c r="H54" i="49"/>
  <c r="H55" i="49"/>
  <c r="C56" i="49"/>
  <c r="D56" i="49"/>
  <c r="D45" i="49" s="1"/>
  <c r="I56" i="49"/>
  <c r="I45" i="49" s="1"/>
  <c r="F57" i="49"/>
  <c r="H57" i="49" s="1"/>
  <c r="H56" i="49" s="1"/>
  <c r="H45" i="49" s="1"/>
  <c r="G57" i="49"/>
  <c r="G56" i="49" s="1"/>
  <c r="G45" i="49" s="1"/>
  <c r="I57" i="49"/>
  <c r="H58" i="49"/>
  <c r="H59" i="49"/>
  <c r="H60" i="49"/>
  <c r="E61" i="49"/>
  <c r="J21" i="48"/>
  <c r="J35" i="48" s="1"/>
  <c r="J38" i="48" s="1"/>
  <c r="J28" i="48"/>
  <c r="B34" i="48"/>
  <c r="C35" i="48"/>
  <c r="D35" i="48"/>
  <c r="E35" i="48"/>
  <c r="F35" i="48"/>
  <c r="G35" i="48"/>
  <c r="H35" i="48"/>
  <c r="I35" i="48"/>
  <c r="I38" i="47"/>
  <c r="I37" i="47" s="1"/>
  <c r="I36" i="47" s="1"/>
  <c r="I35" i="47" s="1"/>
  <c r="J38" i="47"/>
  <c r="J37" i="47" s="1"/>
  <c r="J36" i="47" s="1"/>
  <c r="J35" i="47" s="1"/>
  <c r="K38" i="47"/>
  <c r="L38" i="47"/>
  <c r="I40" i="47"/>
  <c r="J40" i="47"/>
  <c r="K40" i="47"/>
  <c r="K37" i="47"/>
  <c r="K36" i="47" s="1"/>
  <c r="K35" i="47" s="1"/>
  <c r="L40" i="47"/>
  <c r="L37" i="47" s="1"/>
  <c r="L36" i="47" s="1"/>
  <c r="L35" i="47" s="1"/>
  <c r="J43" i="47"/>
  <c r="J42" i="47"/>
  <c r="I44" i="47"/>
  <c r="I43" i="47"/>
  <c r="I42" i="47" s="1"/>
  <c r="J44" i="47"/>
  <c r="K44" i="47"/>
  <c r="K43" i="47"/>
  <c r="K42" i="47"/>
  <c r="L44" i="47"/>
  <c r="L43" i="47" s="1"/>
  <c r="L42" i="47" s="1"/>
  <c r="I49" i="47"/>
  <c r="I48" i="47" s="1"/>
  <c r="I47" i="47" s="1"/>
  <c r="I46" i="47" s="1"/>
  <c r="J49" i="47"/>
  <c r="J48" i="47"/>
  <c r="J47" i="47" s="1"/>
  <c r="J46" i="47" s="1"/>
  <c r="K49" i="47"/>
  <c r="K48" i="47" s="1"/>
  <c r="K47" i="47" s="1"/>
  <c r="K46" i="47" s="1"/>
  <c r="L49" i="47"/>
  <c r="L48" i="47"/>
  <c r="L47" i="47" s="1"/>
  <c r="L46" i="47" s="1"/>
  <c r="I69" i="47"/>
  <c r="I68" i="47" s="1"/>
  <c r="I67" i="47" s="1"/>
  <c r="I66" i="47" s="1"/>
  <c r="J69" i="47"/>
  <c r="J68" i="47" s="1"/>
  <c r="J67" i="47" s="1"/>
  <c r="J66" i="47" s="1"/>
  <c r="K69" i="47"/>
  <c r="K68" i="47"/>
  <c r="L69" i="47"/>
  <c r="L68" i="47" s="1"/>
  <c r="I73" i="47"/>
  <c r="J73" i="47"/>
  <c r="I74" i="47"/>
  <c r="J74" i="47"/>
  <c r="K74" i="47"/>
  <c r="K73" i="47"/>
  <c r="L74" i="47"/>
  <c r="L73" i="47" s="1"/>
  <c r="I78" i="47"/>
  <c r="J78" i="47"/>
  <c r="I79" i="47"/>
  <c r="J79" i="47"/>
  <c r="K79" i="47"/>
  <c r="K78" i="47"/>
  <c r="L79" i="47"/>
  <c r="L78" i="47" s="1"/>
  <c r="I85" i="47"/>
  <c r="I84" i="47"/>
  <c r="I83" i="47" s="1"/>
  <c r="J85" i="47"/>
  <c r="J84" i="47"/>
  <c r="J83" i="47" s="1"/>
  <c r="K85" i="47"/>
  <c r="K84" i="47"/>
  <c r="K83" i="47" s="1"/>
  <c r="L85" i="47"/>
  <c r="L84" i="47" s="1"/>
  <c r="L83" i="47" s="1"/>
  <c r="I90" i="47"/>
  <c r="I89" i="47" s="1"/>
  <c r="I88" i="47" s="1"/>
  <c r="I87" i="47" s="1"/>
  <c r="J90" i="47"/>
  <c r="J89" i="47"/>
  <c r="J88" i="47"/>
  <c r="J87" i="47" s="1"/>
  <c r="K90" i="47"/>
  <c r="K89" i="47" s="1"/>
  <c r="K88" i="47" s="1"/>
  <c r="K87" i="47" s="1"/>
  <c r="L90" i="47"/>
  <c r="L89" i="47"/>
  <c r="L88" i="47" s="1"/>
  <c r="L87" i="47" s="1"/>
  <c r="I97" i="47"/>
  <c r="I96" i="47" s="1"/>
  <c r="I95" i="47" s="1"/>
  <c r="I94" i="47" s="1"/>
  <c r="J97" i="47"/>
  <c r="J96" i="47" s="1"/>
  <c r="J95" i="47" s="1"/>
  <c r="K97" i="47"/>
  <c r="K96" i="47" s="1"/>
  <c r="K95" i="47" s="1"/>
  <c r="L97" i="47"/>
  <c r="L96" i="47"/>
  <c r="L95" i="47" s="1"/>
  <c r="L94" i="47" s="1"/>
  <c r="I102" i="47"/>
  <c r="I101" i="47" s="1"/>
  <c r="I100" i="47" s="1"/>
  <c r="J102" i="47"/>
  <c r="J101" i="47" s="1"/>
  <c r="J100" i="47" s="1"/>
  <c r="K102" i="47"/>
  <c r="K101" i="47"/>
  <c r="K100" i="47" s="1"/>
  <c r="L102" i="47"/>
  <c r="L101" i="47" s="1"/>
  <c r="L100" i="47" s="1"/>
  <c r="I107" i="47"/>
  <c r="I106" i="47"/>
  <c r="I105" i="47" s="1"/>
  <c r="J107" i="47"/>
  <c r="J106" i="47" s="1"/>
  <c r="J105" i="47" s="1"/>
  <c r="K107" i="47"/>
  <c r="K106" i="47"/>
  <c r="K105" i="47"/>
  <c r="L107" i="47"/>
  <c r="L106" i="47" s="1"/>
  <c r="L105" i="47" s="1"/>
  <c r="I111" i="47"/>
  <c r="I110" i="47" s="1"/>
  <c r="J111" i="47"/>
  <c r="J110" i="47" s="1"/>
  <c r="K111" i="47"/>
  <c r="K110" i="47"/>
  <c r="L111" i="47"/>
  <c r="L110" i="47"/>
  <c r="I117" i="47"/>
  <c r="I116" i="47" s="1"/>
  <c r="I115" i="47" s="1"/>
  <c r="J117" i="47"/>
  <c r="J116" i="47"/>
  <c r="J115" i="47"/>
  <c r="K117" i="47"/>
  <c r="K116" i="47"/>
  <c r="K115" i="47" s="1"/>
  <c r="L117" i="47"/>
  <c r="L116" i="47" s="1"/>
  <c r="L115" i="47" s="1"/>
  <c r="I122" i="47"/>
  <c r="I121" i="47"/>
  <c r="I120" i="47" s="1"/>
  <c r="J122" i="47"/>
  <c r="J121" i="47" s="1"/>
  <c r="J120" i="47" s="1"/>
  <c r="K122" i="47"/>
  <c r="K121" i="47" s="1"/>
  <c r="K120" i="47" s="1"/>
  <c r="L122" i="47"/>
  <c r="L121" i="47" s="1"/>
  <c r="L120" i="47" s="1"/>
  <c r="I126" i="47"/>
  <c r="I125" i="47" s="1"/>
  <c r="I124" i="47" s="1"/>
  <c r="J126" i="47"/>
  <c r="J125" i="47" s="1"/>
  <c r="J124" i="47" s="1"/>
  <c r="K126" i="47"/>
  <c r="K125" i="47"/>
  <c r="K124" i="47" s="1"/>
  <c r="L126" i="47"/>
  <c r="L125" i="47" s="1"/>
  <c r="L124" i="47" s="1"/>
  <c r="I130" i="47"/>
  <c r="I129" i="47"/>
  <c r="I128" i="47" s="1"/>
  <c r="J130" i="47"/>
  <c r="J129" i="47" s="1"/>
  <c r="J128" i="47" s="1"/>
  <c r="K130" i="47"/>
  <c r="K129" i="47"/>
  <c r="K128" i="47" s="1"/>
  <c r="L130" i="47"/>
  <c r="L129" i="47" s="1"/>
  <c r="L128" i="47" s="1"/>
  <c r="I134" i="47"/>
  <c r="I133" i="47" s="1"/>
  <c r="I132" i="47" s="1"/>
  <c r="J134" i="47"/>
  <c r="J133" i="47" s="1"/>
  <c r="J132" i="47" s="1"/>
  <c r="K134" i="47"/>
  <c r="K133" i="47"/>
  <c r="K132" i="47" s="1"/>
  <c r="L134" i="47"/>
  <c r="L133" i="47" s="1"/>
  <c r="L132" i="47" s="1"/>
  <c r="I138" i="47"/>
  <c r="I137" i="47"/>
  <c r="I136" i="47" s="1"/>
  <c r="J138" i="47"/>
  <c r="J137" i="47" s="1"/>
  <c r="J136" i="47" s="1"/>
  <c r="K138" i="47"/>
  <c r="K137" i="47"/>
  <c r="K136" i="47"/>
  <c r="L138" i="47"/>
  <c r="L137" i="47" s="1"/>
  <c r="L136" i="47" s="1"/>
  <c r="I143" i="47"/>
  <c r="I142" i="47" s="1"/>
  <c r="I141" i="47" s="1"/>
  <c r="J143" i="47"/>
  <c r="J142" i="47"/>
  <c r="J141" i="47"/>
  <c r="K143" i="47"/>
  <c r="K142" i="47"/>
  <c r="K141" i="47" s="1"/>
  <c r="L143" i="47"/>
  <c r="L142" i="47" s="1"/>
  <c r="L141" i="47" s="1"/>
  <c r="I148" i="47"/>
  <c r="I147" i="47"/>
  <c r="I146" i="47" s="1"/>
  <c r="J148" i="47"/>
  <c r="J147" i="47" s="1"/>
  <c r="J146" i="47" s="1"/>
  <c r="K148" i="47"/>
  <c r="K147" i="47"/>
  <c r="K146" i="47" s="1"/>
  <c r="L148" i="47"/>
  <c r="L147" i="47" s="1"/>
  <c r="L146" i="47" s="1"/>
  <c r="I152" i="47"/>
  <c r="I151" i="47" s="1"/>
  <c r="J152" i="47"/>
  <c r="J151" i="47"/>
  <c r="K152" i="47"/>
  <c r="K151" i="47"/>
  <c r="L152" i="47"/>
  <c r="L151" i="47" s="1"/>
  <c r="I156" i="47"/>
  <c r="I155" i="47"/>
  <c r="I154" i="47" s="1"/>
  <c r="J156" i="47"/>
  <c r="J155" i="47" s="1"/>
  <c r="J154" i="47" s="1"/>
  <c r="K156" i="47"/>
  <c r="K155" i="47" s="1"/>
  <c r="K154" i="47" s="1"/>
  <c r="L156" i="47"/>
  <c r="L155" i="47" s="1"/>
  <c r="L154" i="47" s="1"/>
  <c r="I162" i="47"/>
  <c r="I161" i="47"/>
  <c r="J162" i="47"/>
  <c r="J161" i="47" s="1"/>
  <c r="J160" i="47" s="1"/>
  <c r="J159" i="47" s="1"/>
  <c r="K162" i="47"/>
  <c r="K161" i="47"/>
  <c r="K160" i="47" s="1"/>
  <c r="K159" i="47" s="1"/>
  <c r="L162" i="47"/>
  <c r="L161" i="47" s="1"/>
  <c r="J166" i="47"/>
  <c r="I167" i="47"/>
  <c r="I166" i="47" s="1"/>
  <c r="J167" i="47"/>
  <c r="K167" i="47"/>
  <c r="K166" i="47" s="1"/>
  <c r="L167" i="47"/>
  <c r="L166" i="47" s="1"/>
  <c r="I172" i="47"/>
  <c r="I171" i="47" s="1"/>
  <c r="I170" i="47" s="1"/>
  <c r="I169" i="47" s="1"/>
  <c r="J172" i="47"/>
  <c r="J171" i="47" s="1"/>
  <c r="J170" i="47" s="1"/>
  <c r="J169" i="47" s="1"/>
  <c r="K172" i="47"/>
  <c r="K171" i="47"/>
  <c r="K170" i="47" s="1"/>
  <c r="K169" i="47" s="1"/>
  <c r="L172" i="47"/>
  <c r="L171" i="47" s="1"/>
  <c r="L170" i="47" s="1"/>
  <c r="I176" i="47"/>
  <c r="I175" i="47" s="1"/>
  <c r="I174" i="47" s="1"/>
  <c r="J176" i="47"/>
  <c r="J175" i="47"/>
  <c r="K176" i="47"/>
  <c r="K175" i="47" s="1"/>
  <c r="K174" i="47" s="1"/>
  <c r="L176" i="47"/>
  <c r="L175" i="47" s="1"/>
  <c r="L174" i="47" s="1"/>
  <c r="I181" i="47"/>
  <c r="I180" i="47"/>
  <c r="J181" i="47"/>
  <c r="J180" i="47"/>
  <c r="K181" i="47"/>
  <c r="K180" i="47"/>
  <c r="L181" i="47"/>
  <c r="L180" i="47"/>
  <c r="I189" i="47"/>
  <c r="I188" i="47" s="1"/>
  <c r="I187" i="47" s="1"/>
  <c r="J189" i="47"/>
  <c r="J188" i="47" s="1"/>
  <c r="K189" i="47"/>
  <c r="K188" i="47"/>
  <c r="K187" i="47" s="1"/>
  <c r="L189" i="47"/>
  <c r="L188" i="47"/>
  <c r="L187" i="47" s="1"/>
  <c r="L186" i="47" s="1"/>
  <c r="I191" i="47"/>
  <c r="I192" i="47"/>
  <c r="J192" i="47"/>
  <c r="J191" i="47" s="1"/>
  <c r="K192" i="47"/>
  <c r="K191" i="47"/>
  <c r="L192" i="47"/>
  <c r="L191" i="47"/>
  <c r="I196" i="47"/>
  <c r="I197" i="47"/>
  <c r="J197" i="47"/>
  <c r="J196" i="47" s="1"/>
  <c r="K197" i="47"/>
  <c r="K196" i="47"/>
  <c r="L197" i="47"/>
  <c r="L196" i="47"/>
  <c r="I202" i="47"/>
  <c r="I203" i="47"/>
  <c r="J203" i="47"/>
  <c r="J202" i="47" s="1"/>
  <c r="K203" i="47"/>
  <c r="K202" i="47"/>
  <c r="L203" i="47"/>
  <c r="L202" i="47"/>
  <c r="I208" i="47"/>
  <c r="I207" i="47" s="1"/>
  <c r="J208" i="47"/>
  <c r="J207" i="47" s="1"/>
  <c r="K208" i="47"/>
  <c r="K207" i="47"/>
  <c r="L208" i="47"/>
  <c r="L207" i="47"/>
  <c r="I212" i="47"/>
  <c r="I211" i="47" s="1"/>
  <c r="I210" i="47" s="1"/>
  <c r="J212" i="47"/>
  <c r="J211" i="47" s="1"/>
  <c r="J210" i="47" s="1"/>
  <c r="K212" i="47"/>
  <c r="K211" i="47"/>
  <c r="K210" i="47" s="1"/>
  <c r="L212" i="47"/>
  <c r="L211" i="47" s="1"/>
  <c r="L210" i="47" s="1"/>
  <c r="I219" i="47"/>
  <c r="I218" i="47" s="1"/>
  <c r="I217" i="47" s="1"/>
  <c r="J219" i="47"/>
  <c r="J218" i="47" s="1"/>
  <c r="K219" i="47"/>
  <c r="K218" i="47"/>
  <c r="L219" i="47"/>
  <c r="L218" i="47" s="1"/>
  <c r="L217" i="47" s="1"/>
  <c r="I221" i="47"/>
  <c r="I222" i="47"/>
  <c r="J222" i="47"/>
  <c r="J221" i="47" s="1"/>
  <c r="K222" i="47"/>
  <c r="K221" i="47" s="1"/>
  <c r="K217" i="47" s="1"/>
  <c r="L222" i="47"/>
  <c r="L221" i="47"/>
  <c r="M222" i="47"/>
  <c r="N222" i="47"/>
  <c r="O222" i="47"/>
  <c r="P222" i="47"/>
  <c r="I231" i="47"/>
  <c r="I230" i="47" s="1"/>
  <c r="I229" i="47" s="1"/>
  <c r="J231" i="47"/>
  <c r="J230" i="47" s="1"/>
  <c r="J229" i="47" s="1"/>
  <c r="K231" i="47"/>
  <c r="K230" i="47"/>
  <c r="K229" i="47" s="1"/>
  <c r="L231" i="47"/>
  <c r="L230" i="47" s="1"/>
  <c r="L229" i="47" s="1"/>
  <c r="I235" i="47"/>
  <c r="I234" i="47" s="1"/>
  <c r="I233" i="47" s="1"/>
  <c r="J235" i="47"/>
  <c r="J234" i="47" s="1"/>
  <c r="J233" i="47" s="1"/>
  <c r="K235" i="47"/>
  <c r="K234" i="47"/>
  <c r="K233" i="47" s="1"/>
  <c r="L235" i="47"/>
  <c r="L234" i="47" s="1"/>
  <c r="L233" i="47" s="1"/>
  <c r="I242" i="47"/>
  <c r="I241" i="47"/>
  <c r="J242" i="47"/>
  <c r="J241" i="47"/>
  <c r="K242" i="47"/>
  <c r="K241" i="47" s="1"/>
  <c r="L242" i="47"/>
  <c r="L241" i="47" s="1"/>
  <c r="L240" i="47" s="1"/>
  <c r="I244" i="47"/>
  <c r="J244" i="47"/>
  <c r="K244" i="47"/>
  <c r="L244" i="47"/>
  <c r="I247" i="47"/>
  <c r="J247" i="47"/>
  <c r="K247" i="47"/>
  <c r="L247" i="47"/>
  <c r="I251" i="47"/>
  <c r="I250" i="47" s="1"/>
  <c r="I240" i="47" s="1"/>
  <c r="J251" i="47"/>
  <c r="J250" i="47" s="1"/>
  <c r="K251" i="47"/>
  <c r="K250" i="47"/>
  <c r="L251" i="47"/>
  <c r="L250" i="47"/>
  <c r="I255" i="47"/>
  <c r="I254" i="47"/>
  <c r="J255" i="47"/>
  <c r="J254" i="47" s="1"/>
  <c r="K255" i="47"/>
  <c r="K254" i="47" s="1"/>
  <c r="L255" i="47"/>
  <c r="L254" i="47"/>
  <c r="I259" i="47"/>
  <c r="I258" i="47"/>
  <c r="J259" i="47"/>
  <c r="J258" i="47" s="1"/>
  <c r="K259" i="47"/>
  <c r="K258" i="47" s="1"/>
  <c r="L259" i="47"/>
  <c r="L258" i="47"/>
  <c r="I263" i="47"/>
  <c r="I262" i="47"/>
  <c r="J263" i="47"/>
  <c r="J262" i="47" s="1"/>
  <c r="K263" i="47"/>
  <c r="K262" i="47" s="1"/>
  <c r="L263" i="47"/>
  <c r="L262" i="47"/>
  <c r="I266" i="47"/>
  <c r="I265" i="47"/>
  <c r="J266" i="47"/>
  <c r="J265" i="47" s="1"/>
  <c r="K266" i="47"/>
  <c r="K265" i="47" s="1"/>
  <c r="L266" i="47"/>
  <c r="L265" i="47"/>
  <c r="I269" i="47"/>
  <c r="I268" i="47"/>
  <c r="J269" i="47"/>
  <c r="J268" i="47" s="1"/>
  <c r="K269" i="47"/>
  <c r="K268" i="47" s="1"/>
  <c r="L269" i="47"/>
  <c r="L268" i="47"/>
  <c r="I274" i="47"/>
  <c r="I273" i="47" s="1"/>
  <c r="J274" i="47"/>
  <c r="J273" i="47"/>
  <c r="K274" i="47"/>
  <c r="K273" i="47"/>
  <c r="L274" i="47"/>
  <c r="L273" i="47" s="1"/>
  <c r="I276" i="47"/>
  <c r="J276" i="47"/>
  <c r="K276" i="47"/>
  <c r="L276" i="47"/>
  <c r="I279" i="47"/>
  <c r="J279" i="47"/>
  <c r="K279" i="47"/>
  <c r="L279" i="47"/>
  <c r="I283" i="47"/>
  <c r="I282" i="47" s="1"/>
  <c r="J283" i="47"/>
  <c r="J282" i="47" s="1"/>
  <c r="K283" i="47"/>
  <c r="K282" i="47" s="1"/>
  <c r="L283" i="47"/>
  <c r="L282" i="47" s="1"/>
  <c r="I287" i="47"/>
  <c r="I286" i="47" s="1"/>
  <c r="J287" i="47"/>
  <c r="J286" i="47" s="1"/>
  <c r="K287" i="47"/>
  <c r="K286" i="47" s="1"/>
  <c r="L287" i="47"/>
  <c r="L286" i="47" s="1"/>
  <c r="I291" i="47"/>
  <c r="I290" i="47" s="1"/>
  <c r="J291" i="47"/>
  <c r="J290" i="47" s="1"/>
  <c r="K291" i="47"/>
  <c r="K290" i="47" s="1"/>
  <c r="L291" i="47"/>
  <c r="L290" i="47" s="1"/>
  <c r="I295" i="47"/>
  <c r="I294" i="47" s="1"/>
  <c r="J295" i="47"/>
  <c r="J294" i="47" s="1"/>
  <c r="K295" i="47"/>
  <c r="K294" i="47" s="1"/>
  <c r="L295" i="47"/>
  <c r="L294" i="47" s="1"/>
  <c r="I298" i="47"/>
  <c r="I297" i="47" s="1"/>
  <c r="J298" i="47"/>
  <c r="J297" i="47" s="1"/>
  <c r="K298" i="47"/>
  <c r="K297" i="47" s="1"/>
  <c r="L298" i="47"/>
  <c r="L297" i="47" s="1"/>
  <c r="I301" i="47"/>
  <c r="I300" i="47" s="1"/>
  <c r="J301" i="47"/>
  <c r="J300" i="47" s="1"/>
  <c r="K301" i="47"/>
  <c r="K300" i="47" s="1"/>
  <c r="L301" i="47"/>
  <c r="L300" i="47" s="1"/>
  <c r="I307" i="47"/>
  <c r="I306" i="47"/>
  <c r="J307" i="47"/>
  <c r="K307" i="47"/>
  <c r="K306" i="47" s="1"/>
  <c r="K305" i="47" s="1"/>
  <c r="L307" i="47"/>
  <c r="I309" i="47"/>
  <c r="J309" i="47"/>
  <c r="K309" i="47"/>
  <c r="L309" i="47"/>
  <c r="L306" i="47" s="1"/>
  <c r="I312" i="47"/>
  <c r="J312" i="47"/>
  <c r="J306" i="47" s="1"/>
  <c r="K312" i="47"/>
  <c r="L312" i="47"/>
  <c r="I315" i="47"/>
  <c r="I316" i="47"/>
  <c r="J316" i="47"/>
  <c r="J315" i="47" s="1"/>
  <c r="K316" i="47"/>
  <c r="K315" i="47"/>
  <c r="L316" i="47"/>
  <c r="L315" i="47"/>
  <c r="I320" i="47"/>
  <c r="I319" i="47"/>
  <c r="J320" i="47"/>
  <c r="J319" i="47"/>
  <c r="K320" i="47"/>
  <c r="K319" i="47"/>
  <c r="L320" i="47"/>
  <c r="L319" i="47" s="1"/>
  <c r="I324" i="47"/>
  <c r="I323" i="47"/>
  <c r="J324" i="47"/>
  <c r="J323" i="47"/>
  <c r="K324" i="47"/>
  <c r="K323" i="47"/>
  <c r="L324" i="47"/>
  <c r="L323" i="47"/>
  <c r="I328" i="47"/>
  <c r="I327" i="47"/>
  <c r="J328" i="47"/>
  <c r="J327" i="47"/>
  <c r="K328" i="47"/>
  <c r="K327" i="47"/>
  <c r="L328" i="47"/>
  <c r="L327" i="47"/>
  <c r="I331" i="47"/>
  <c r="I330" i="47"/>
  <c r="J331" i="47"/>
  <c r="J330" i="47"/>
  <c r="K331" i="47"/>
  <c r="K330" i="47"/>
  <c r="L331" i="47"/>
  <c r="L330" i="47" s="1"/>
  <c r="I334" i="47"/>
  <c r="I333" i="47" s="1"/>
  <c r="J334" i="47"/>
  <c r="J333" i="47" s="1"/>
  <c r="K334" i="47"/>
  <c r="K333" i="47"/>
  <c r="L334" i="47"/>
  <c r="L333" i="47" s="1"/>
  <c r="I339" i="47"/>
  <c r="I338" i="47"/>
  <c r="J339" i="47"/>
  <c r="J338" i="47" s="1"/>
  <c r="K339" i="47"/>
  <c r="K338" i="47" s="1"/>
  <c r="L339" i="47"/>
  <c r="L338" i="47"/>
  <c r="M339" i="47"/>
  <c r="N339" i="47"/>
  <c r="O339" i="47"/>
  <c r="P339" i="47"/>
  <c r="I341" i="47"/>
  <c r="J341" i="47"/>
  <c r="K341" i="47"/>
  <c r="L341" i="47"/>
  <c r="I344" i="47"/>
  <c r="J344" i="47"/>
  <c r="K344" i="47"/>
  <c r="L344" i="47"/>
  <c r="I348" i="47"/>
  <c r="I347" i="47" s="1"/>
  <c r="J348" i="47"/>
  <c r="J347" i="47" s="1"/>
  <c r="K348" i="47"/>
  <c r="K347" i="47"/>
  <c r="L348" i="47"/>
  <c r="L347" i="47"/>
  <c r="L337" i="47" s="1"/>
  <c r="I352" i="47"/>
  <c r="I351" i="47" s="1"/>
  <c r="J352" i="47"/>
  <c r="J351" i="47" s="1"/>
  <c r="K352" i="47"/>
  <c r="K351" i="47" s="1"/>
  <c r="L352" i="47"/>
  <c r="L351" i="47" s="1"/>
  <c r="I356" i="47"/>
  <c r="I355" i="47" s="1"/>
  <c r="J356" i="47"/>
  <c r="J355" i="47" s="1"/>
  <c r="K356" i="47"/>
  <c r="K355" i="47" s="1"/>
  <c r="L356" i="47"/>
  <c r="L355" i="47" s="1"/>
  <c r="I360" i="47"/>
  <c r="I359" i="47" s="1"/>
  <c r="J360" i="47"/>
  <c r="J359" i="47" s="1"/>
  <c r="K360" i="47"/>
  <c r="K359" i="47" s="1"/>
  <c r="L360" i="47"/>
  <c r="L359" i="47" s="1"/>
  <c r="I363" i="47"/>
  <c r="I362" i="47"/>
  <c r="J363" i="47"/>
  <c r="J362" i="47" s="1"/>
  <c r="K363" i="47"/>
  <c r="K362" i="47" s="1"/>
  <c r="L363" i="47"/>
  <c r="L362" i="47" s="1"/>
  <c r="I366" i="47"/>
  <c r="I365" i="47" s="1"/>
  <c r="J366" i="47"/>
  <c r="J365" i="47" s="1"/>
  <c r="K366" i="47"/>
  <c r="K365" i="47" s="1"/>
  <c r="L366" i="47"/>
  <c r="L365" i="47" s="1"/>
  <c r="D22" i="46"/>
  <c r="D21" i="46" s="1"/>
  <c r="F22" i="46"/>
  <c r="F21" i="46" s="1"/>
  <c r="G22" i="46"/>
  <c r="G21" i="46" s="1"/>
  <c r="H22" i="46"/>
  <c r="H21" i="46" s="1"/>
  <c r="I22" i="46"/>
  <c r="J22" i="46"/>
  <c r="J21" i="46" s="1"/>
  <c r="K22" i="46"/>
  <c r="M22" i="46"/>
  <c r="M21" i="46" s="1"/>
  <c r="N22" i="46"/>
  <c r="N21" i="46" s="1"/>
  <c r="O22" i="46"/>
  <c r="O21" i="46" s="1"/>
  <c r="Q22" i="46"/>
  <c r="E23" i="46"/>
  <c r="E22" i="46" s="1"/>
  <c r="E21" i="46" s="1"/>
  <c r="L23" i="46"/>
  <c r="P23" i="46" s="1"/>
  <c r="P22" i="46" s="1"/>
  <c r="E24" i="46"/>
  <c r="L24" i="46"/>
  <c r="P24" i="46" s="1"/>
  <c r="E25" i="46"/>
  <c r="L25" i="46"/>
  <c r="P25" i="46"/>
  <c r="E26" i="46"/>
  <c r="L26" i="46"/>
  <c r="R26" i="46"/>
  <c r="P26" i="46"/>
  <c r="C27" i="46"/>
  <c r="D27" i="46"/>
  <c r="F27" i="46"/>
  <c r="G27" i="46"/>
  <c r="H27" i="46"/>
  <c r="I27" i="46"/>
  <c r="J27" i="46"/>
  <c r="K27" i="46"/>
  <c r="M27" i="46"/>
  <c r="N27" i="46"/>
  <c r="O27" i="46"/>
  <c r="Q27" i="46"/>
  <c r="Q21" i="46" s="1"/>
  <c r="E28" i="46"/>
  <c r="L28" i="46"/>
  <c r="R28" i="46"/>
  <c r="E29" i="46"/>
  <c r="L29" i="46"/>
  <c r="E30" i="46"/>
  <c r="L30" i="46"/>
  <c r="R30" i="46"/>
  <c r="E31" i="46"/>
  <c r="L31" i="46"/>
  <c r="P31" i="46"/>
  <c r="E32" i="46"/>
  <c r="L32" i="46"/>
  <c r="R32" i="46"/>
  <c r="E33" i="46"/>
  <c r="L33" i="46"/>
  <c r="P33" i="46" s="1"/>
  <c r="E34" i="46"/>
  <c r="L34" i="46"/>
  <c r="R34" i="46" s="1"/>
  <c r="L27" i="46"/>
  <c r="R31" i="46"/>
  <c r="R29" i="46"/>
  <c r="R27" i="46" s="1"/>
  <c r="R24" i="46"/>
  <c r="P29" i="46"/>
  <c r="P30" i="46"/>
  <c r="P32" i="46"/>
  <c r="E27" i="46"/>
  <c r="L22" i="46"/>
  <c r="L21" i="46" s="1"/>
  <c r="J174" i="47"/>
  <c r="H29" i="49"/>
  <c r="G51" i="49"/>
  <c r="P28" i="46"/>
  <c r="P27" i="46" s="1"/>
  <c r="K67" i="47"/>
  <c r="K66" i="47"/>
  <c r="R23" i="46"/>
  <c r="R22" i="46" s="1"/>
  <c r="R25" i="46"/>
  <c r="K114" i="47" l="1"/>
  <c r="I160" i="47"/>
  <c r="I159" i="47" s="1"/>
  <c r="L67" i="47"/>
  <c r="L66" i="47" s="1"/>
  <c r="J272" i="47"/>
  <c r="K240" i="47"/>
  <c r="K186" i="47"/>
  <c r="I140" i="47"/>
  <c r="J114" i="47"/>
  <c r="K94" i="47"/>
  <c r="K304" i="47"/>
  <c r="J240" i="47"/>
  <c r="L169" i="47"/>
  <c r="L34" i="47" s="1"/>
  <c r="J94" i="47"/>
  <c r="K337" i="47"/>
  <c r="J305" i="47"/>
  <c r="I272" i="47"/>
  <c r="I239" i="47" s="1"/>
  <c r="J187" i="47"/>
  <c r="L140" i="47"/>
  <c r="J337" i="47"/>
  <c r="I305" i="47"/>
  <c r="I186" i="47"/>
  <c r="L160" i="47"/>
  <c r="L159" i="47" s="1"/>
  <c r="K140" i="47"/>
  <c r="K34" i="47" s="1"/>
  <c r="I114" i="47"/>
  <c r="I34" i="47"/>
  <c r="K272" i="47"/>
  <c r="I337" i="47"/>
  <c r="L305" i="47"/>
  <c r="L304" i="47" s="1"/>
  <c r="J217" i="47"/>
  <c r="L272" i="47"/>
  <c r="L239" i="47" s="1"/>
  <c r="L185" i="47" s="1"/>
  <c r="J140" i="47"/>
  <c r="J34" i="47" s="1"/>
  <c r="L114" i="47"/>
  <c r="D61" i="49"/>
  <c r="F56" i="49"/>
  <c r="F45" i="49" s="1"/>
  <c r="F61" i="49" s="1"/>
  <c r="C27" i="49"/>
  <c r="P34" i="46"/>
  <c r="P21" i="46" s="1"/>
  <c r="C51" i="49"/>
  <c r="C45" i="49" s="1"/>
  <c r="R33" i="46"/>
  <c r="R21" i="46" s="1"/>
  <c r="L369" i="47" l="1"/>
  <c r="J239" i="47"/>
  <c r="J186" i="47"/>
  <c r="J185" i="47" s="1"/>
  <c r="J369" i="47" s="1"/>
  <c r="H27" i="49"/>
  <c r="H61" i="49" s="1"/>
  <c r="C61" i="49"/>
  <c r="J304" i="47"/>
  <c r="I304" i="47"/>
  <c r="I185" i="47" s="1"/>
  <c r="I369" i="47" s="1"/>
  <c r="K239" i="47"/>
  <c r="K185" i="47" s="1"/>
  <c r="K369" i="47" s="1"/>
</calcChain>
</file>

<file path=xl/sharedStrings.xml><?xml version="1.0" encoding="utf-8"?>
<sst xmlns="http://schemas.openxmlformats.org/spreadsheetml/2006/main" count="707" uniqueCount="416">
  <si>
    <t>VALSTYBINĖ LIGONIŲ KASA PRIE SVEIKATOS APSAUGOS MINISTERIJOS
PRIVALOMOJO SVEIKATOS DRAUDIMO FONDO 
2024 METŲ 1 KETVIRČIO BIUDŽETO VYKDYMO ATASKAITŲ RINKINYS
(Valstybinė ligonių kasa)
Vilnius</t>
  </si>
  <si>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</si>
  <si>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</si>
  <si>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</si>
  <si>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</si>
  <si>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</si>
  <si>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Forma Nr. 1-PSDF-P patvirtinta</t>
  </si>
  <si>
    <t>Valstybinės ligonių kasos</t>
  </si>
  <si>
    <t>prie Sveikatos apsaugos ministerijos</t>
  </si>
  <si>
    <t>direktoriaus 2024 m. balandžio 5 d.</t>
  </si>
  <si>
    <t>įsakymu Nr. 1K-118</t>
  </si>
  <si>
    <t>VALSTYBINĖ LIGONIŲ KASA PRIE SVEIKATOS APSAUGOS MINISTERIJOS</t>
  </si>
  <si>
    <t>PRIVALOMOJO SVEIKATOS DRAUDIMO FONDO BIUDŽETO ĮPLAUKŲ PLANO VYKDYMO ATASKAITA</t>
  </si>
  <si>
    <t>PAGAL 2024 M. KOVO 31 D. DUOMENIS</t>
  </si>
  <si>
    <t>_____________________</t>
  </si>
  <si>
    <t>(sudarymo data)</t>
  </si>
  <si>
    <t>________Vilnius________</t>
  </si>
  <si>
    <t>(sudarymo vieta)</t>
  </si>
  <si>
    <r>
      <t xml:space="preserve">Periodiškumas: </t>
    </r>
    <r>
      <rPr>
        <b/>
        <i/>
        <u/>
        <sz val="12"/>
        <rFont val="Times New Roman"/>
        <family val="1"/>
        <charset val="186"/>
      </rPr>
      <t>I ketv.</t>
    </r>
    <r>
      <rPr>
        <b/>
        <i/>
        <sz val="12"/>
        <rFont val="Times New Roman"/>
        <family val="1"/>
        <charset val="186"/>
      </rPr>
      <t>/I pusm./9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</si>
  <si>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</si>
  <si>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</si>
  <si>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</si>
  <si>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</si>
  <si>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</si>
  <si>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</si>
  <si>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</si>
  <si>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</si>
  <si>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</si>
  <si>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</si>
  <si>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</si>
  <si>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</si>
  <si>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</si>
  <si>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r>
      <t xml:space="preserve">Privalomojo sveikatos draudimo įmokos </t>
    </r>
    <r>
      <rPr>
        <sz val="12"/>
        <rFont val="Times New Roman"/>
        <family val="1"/>
        <charset val="186"/>
      </rPr>
      <t>(iš jų: VSDFV 60 999 577.49 Eur užskaita; VMI 0,00 Eur užbaigiamosios apyvartos)</t>
    </r>
    <r>
      <rPr>
        <b/>
        <sz val="12"/>
        <rFont val="Times New Roman"/>
        <family val="1"/>
        <charset val="186"/>
      </rPr>
      <t>, iš jų:</t>
    </r>
  </si>
  <si>
    <t>soc.įmokos</t>
  </si>
  <si>
    <t>-</t>
  </si>
  <si>
    <t>baudos</t>
  </si>
  <si>
    <t>delspinigiai</t>
  </si>
  <si>
    <t>palūkanos</t>
  </si>
  <si>
    <t>01 01</t>
  </si>
  <si>
    <t>Valstybinio socialinio draudimo fondo valdybos administruojamos privalomojo sveikatos draudimo įmokos ir su jomis susijusios sumos (iš jų 60 999 577.49 Eur užskaita)</t>
  </si>
  <si>
    <t>01 02</t>
  </si>
  <si>
    <t>Lietuvos Respublikos valstybės biudžeto įmokos už apdraustuosius, draudžiamus valstybės lėšomis</t>
  </si>
  <si>
    <t>01 03</t>
  </si>
  <si>
    <t>Valstybinės mokesčių inspekcijos administruojamos privalomojo sveikatos draudimo įmokos ir su jomis susijusios sumos (už laikotarpį iki 2016 m. sausio 1 d.) (iš jų 0,00 Eur užbaigiamosios apyvartos)</t>
  </si>
  <si>
    <t>02</t>
  </si>
  <si>
    <t xml:space="preserve">Lietuvos Respublikos valstybės biudžeto asignavimai, iš jų </t>
  </si>
  <si>
    <t>02 01</t>
  </si>
  <si>
    <t>02 02</t>
  </si>
  <si>
    <t>kiti LR valstybės biudžeto asignavimai</t>
  </si>
  <si>
    <t>03</t>
  </si>
  <si>
    <t>Kitos pajamos, iš jų:</t>
  </si>
  <si>
    <t>03 01</t>
  </si>
  <si>
    <t>LR valstybės biudžeto lėšomis VLK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</si>
  <si>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</si>
  <si>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</si>
  <si>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</si>
  <si>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</si>
  <si>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</si>
  <si>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 (TLK įsiskolinimas)</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</si>
  <si>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</si>
  <si>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</si>
  <si>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</si>
  <si>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</si>
  <si>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</si>
  <si>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</si>
  <si>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</si>
  <si>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</si>
  <si>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 įsiskolinimas)</t>
  </si>
  <si>
    <t>03 07</t>
  </si>
  <si>
    <t>Kitos teisėtai gautos pajamos, iš jų:</t>
  </si>
  <si>
    <t>kitos teisėtai gautos pajamos (VLK)</t>
  </si>
  <si>
    <t>kitos teisėtai gautos pajamos (TLK įsiskolinimas)</t>
  </si>
  <si>
    <t>Europos ekonominės erdvės šalių narių ir Šveicarijos Konfederacijos pervedamos lėšos už šių šalių apdraustųjų gydymą Lietuvos Respublikos asmens sveikatos priežiūros įstaigose</t>
  </si>
  <si>
    <t>Iš viso pajamų</t>
  </si>
  <si>
    <t>Direktoriaus pavaduotoja, laikinai vykdanti direktoriaus funkcijas</t>
  </si>
  <si>
    <t>Tatjana Golubajeva</t>
  </si>
  <si>
    <t>(parašas)</t>
  </si>
  <si>
    <t>Ekonomikos departamento Apskaitos skyriaus vedėjas</t>
  </si>
  <si>
    <t>Visvaldas Vilkas</t>
  </si>
  <si>
    <t>Forma Nr. 1-PSDF-I patvirtinta</t>
  </si>
  <si>
    <t xml:space="preserve">Valstybinės ligonių kasos prie </t>
  </si>
  <si>
    <t>Sveikatos apsaugos ministerijos</t>
  </si>
  <si>
    <t>direktoriaus 2024 m. balandžio 5 d. įsakymu Nr. 1K-118</t>
  </si>
  <si>
    <t>Valstybinė ligonių kasa prie Sveikatos apsaugos ministerijos</t>
  </si>
  <si>
    <t xml:space="preserve">(Dokumento sudarytojo pavadinimas)                        </t>
  </si>
  <si>
    <t>PRIVALOMOJO SVEIKATOS DRAUDIMO FONDO BIUDŽETO IŠLAIDŲ PLANO VYKDYMO  ATASKAITA (VLK)</t>
  </si>
  <si>
    <r>
      <t xml:space="preserve">Pagal  </t>
    </r>
    <r>
      <rPr>
        <sz val="12"/>
        <rFont val="Times New Roman Baltic"/>
        <charset val="186"/>
      </rPr>
      <t xml:space="preserve">2024  </t>
    </r>
    <r>
      <rPr>
        <sz val="12"/>
        <rFont val="Times New Roman Baltic"/>
        <family val="1"/>
        <charset val="186"/>
      </rPr>
      <t xml:space="preserve">m. kovo 31 d. duomenis                </t>
    </r>
  </si>
  <si>
    <t>(Sudarymo data ir numeris)</t>
  </si>
  <si>
    <t>Vilnius</t>
  </si>
  <si>
    <t>(Sudarymo vieta)</t>
  </si>
  <si>
    <r>
      <t>Periodiškumas:</t>
    </r>
    <r>
      <rPr>
        <i/>
        <u/>
        <sz val="12"/>
        <rFont val="Times New Roman Baltic"/>
        <charset val="186"/>
      </rPr>
      <t xml:space="preserve"> I ketv.</t>
    </r>
    <r>
      <rPr>
        <i/>
        <sz val="12"/>
        <rFont val="Times New Roman Baltic"/>
        <charset val="186"/>
      </rPr>
      <t xml:space="preserve"> / I pusm. / 9 mėn. / metinė</t>
    </r>
  </si>
  <si>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</si>
  <si>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</si>
  <si>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</si>
  <si>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</si>
  <si>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</si>
  <si>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</si>
  <si>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</si>
  <si>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 xml:space="preserve">PSDF biudžeto išlaidos po lėšų grąžinimo
</t>
  </si>
  <si>
    <t>kodas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</si>
  <si>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</si>
  <si>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</si>
  <si>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</si>
  <si>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</si>
  <si>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</si>
  <si>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</si>
  <si>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</si>
  <si>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</si>
  <si>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</si>
  <si>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Vaistams, medicinos pagalbos priemonėms (įskaitant ortopedijos technines priemones) ir medicinos priemonių nuomai,                                                                                              
iš jų:</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</si>
  <si>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</si>
  <si>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</si>
  <si>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</si>
  <si>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</si>
  <si>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</si>
  <si>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</si>
  <si>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</si>
  <si>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Sveikatos programoms ir kitoms sveikatos draudimo išlaidoms,                                                                                      
iš jų:</t>
  </si>
  <si>
    <t>Lietuvos apdraustųjų gydymui Europos Sąjungos šalyse (moka Valstybinė ligonių kasa prie Sveikatos apsaugos ministerijos)</t>
  </si>
  <si>
    <t>03 09</t>
  </si>
  <si>
    <t>Nacionalinės imunoprofilaktikos programos priemonėms finansuoti</t>
  </si>
  <si>
    <t>03 11</t>
  </si>
  <si>
    <t>vaistų nuo tuberkuliozės įsigijimo išlaidoms kompensuoti</t>
  </si>
  <si>
    <t>03 12</t>
  </si>
  <si>
    <t>COVID-19 ligos (koronoviruso infekcijos) vakcinacijos ir gydymo programos priemonėms finansuoti</t>
  </si>
  <si>
    <t>04</t>
  </si>
  <si>
    <t xml:space="preserve">Privalomojo sveikatos draudimo sistemos funkcionavimui užtikrinti ir šį draudimą vykdančių institucijų veiklos išlaidoms apmokėti                                                                       </t>
  </si>
  <si>
    <t>05</t>
  </si>
  <si>
    <t xml:space="preserve">Valstybinio socialinio draudimo fondo veiklos sąnaudoms, susidarančioms dėl privalomojo sveikatos draudimo įmokų surinkimo ir pervedimo į Privalomojo sveikatos draudimo fondą, kompensuoti </t>
  </si>
  <si>
    <t>06 05</t>
  </si>
  <si>
    <t>Privalomojo sveikatos draudimo fondo lėšomis nekompensuotinoms išlaidoms, esant nepaprastajai padėčiai ar kt., kompensuoti</t>
  </si>
  <si>
    <t>Asignavimų valdytojų, kitų valstybės ir savivaldybių biudžetinių įstaigų ir valstybės biudžeto asignavimus</t>
  </si>
  <si>
    <t>gaunančių kitų subjektų biudžeto vykdymo ataskaitų rinkinio ir tarpinių ataskaitų rinkinio sudarymo taisyklių</t>
  </si>
  <si>
    <t>1 priedas</t>
  </si>
  <si>
    <t xml:space="preserve">       </t>
  </si>
  <si>
    <t>Valstybinė ligonių kasa  prie Sveikatos apsaugos ministerijos, 191351679, Europos aikštė 1, 03505 Vilnius</t>
  </si>
  <si>
    <t>(įstaigos pavadinimas, kodas Juridinių asmenų registre, adresas)</t>
  </si>
  <si>
    <t>BIUDŽETO IŠLAIDŲ SĄMATOS VYKDYMO</t>
  </si>
  <si>
    <t>2024  M.  KOVO  31  D.</t>
  </si>
  <si>
    <t xml:space="preserve"> </t>
  </si>
  <si>
    <t>Ketvirtinė</t>
  </si>
  <si>
    <t>(metinė, ketvirtinė)</t>
  </si>
  <si>
    <t>ATASKAITA</t>
  </si>
  <si>
    <t>______2024-___________    Nr. _________</t>
  </si>
  <si>
    <t xml:space="preserve">                                                                      (data)</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</si>
  <si>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</si>
  <si>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</si>
  <si>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</si>
  <si>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</si>
  <si>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</si>
  <si>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</si>
  <si>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</si>
  <si>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</si>
  <si>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</si>
  <si>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</si>
  <si>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</si>
  <si>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</si>
  <si>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</si>
  <si>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</si>
  <si>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</si>
  <si>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</si>
  <si>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</si>
  <si>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</si>
  <si>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</si>
  <si>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</si>
  <si>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</si>
  <si>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</si>
  <si>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</si>
  <si>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</si>
  <si>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</si>
  <si>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</si>
  <si>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</si>
  <si>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</si>
  <si>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</si>
  <si>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</si>
  <si>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</si>
  <si>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</si>
  <si>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</si>
  <si>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</si>
  <si>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</si>
  <si>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</si>
  <si>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</si>
  <si>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</si>
  <si>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</si>
  <si>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</si>
  <si>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</si>
  <si>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</si>
  <si>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</si>
  <si>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</si>
  <si>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</si>
  <si>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</si>
  <si>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</si>
  <si>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</si>
  <si>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</si>
  <si>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</si>
  <si>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</si>
  <si>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</si>
  <si>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</si>
  <si>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</si>
  <si>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</si>
  <si>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</si>
  <si>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</si>
  <si>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</si>
  <si>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</si>
  <si>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</si>
  <si>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</si>
  <si>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</si>
  <si>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</si>
  <si>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</si>
  <si>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</si>
  <si>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</si>
  <si>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</si>
  <si>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</si>
  <si>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</si>
  <si>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</si>
  <si>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</si>
  <si>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</si>
  <si>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</si>
  <si>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</si>
  <si>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</si>
  <si>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</si>
  <si>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</si>
  <si>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</si>
  <si>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</si>
  <si>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</si>
  <si>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</si>
  <si>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</si>
  <si>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</si>
  <si>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</si>
  <si>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</si>
  <si>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</si>
  <si>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</si>
  <si>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</si>
  <si>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</si>
  <si>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</si>
  <si>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</si>
  <si>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</si>
  <si>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</si>
  <si>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</si>
  <si>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</si>
  <si>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</si>
  <si>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</si>
  <si>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</si>
  <si>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</si>
  <si>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</si>
  <si>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</si>
  <si>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</si>
  <si>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</si>
  <si>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</si>
  <si>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</si>
  <si>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</si>
  <si>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</si>
  <si>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</si>
  <si>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</si>
  <si>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</si>
  <si>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</si>
  <si>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</si>
  <si>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</si>
  <si>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</si>
  <si>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</si>
  <si>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</si>
  <si>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</si>
  <si>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</si>
  <si>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</si>
  <si>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</si>
  <si>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</si>
  <si>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</si>
  <si>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</si>
  <si>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</si>
  <si>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</si>
  <si>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</si>
  <si>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</si>
  <si>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</si>
  <si>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</si>
  <si>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</si>
  <si>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</si>
  <si>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</si>
  <si>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</si>
  <si>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</si>
  <si>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</si>
  <si>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</si>
  <si>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</si>
  <si>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</si>
  <si>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</si>
  <si>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</si>
  <si>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</si>
  <si>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</si>
  <si>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</si>
  <si>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</si>
  <si>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</si>
  <si>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</si>
  <si>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</si>
  <si>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</si>
  <si>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</si>
  <si>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</si>
  <si>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</si>
  <si>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</si>
  <si>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</si>
  <si>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</si>
  <si>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</si>
  <si>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</si>
  <si>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</si>
  <si>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</si>
  <si>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</si>
  <si>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</si>
  <si>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</si>
  <si>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</si>
  <si>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</si>
  <si>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</si>
  <si>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</si>
  <si>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</si>
  <si>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</si>
  <si>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</si>
  <si>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</si>
  <si>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</si>
  <si>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</si>
  <si>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</si>
  <si>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</si>
  <si>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</si>
  <si>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</si>
  <si>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</si>
  <si>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</si>
  <si>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</si>
  <si>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</si>
  <si>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</si>
  <si>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</si>
  <si>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</si>
  <si>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</si>
  <si>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</si>
  <si>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</si>
  <si>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</si>
  <si>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</si>
  <si>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</si>
  <si>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</si>
  <si>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</si>
  <si>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</si>
  <si>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</si>
  <si>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</si>
  <si>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</si>
  <si>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</si>
  <si>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</si>
  <si>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</si>
  <si>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</si>
  <si>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</si>
  <si>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</si>
  <si>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</si>
  <si>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</si>
  <si>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</si>
  <si>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</si>
  <si>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</si>
  <si>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</si>
  <si>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</si>
  <si>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</si>
  <si>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r>
      <t xml:space="preserve">  (finansinę apskaitą tvarkančio asmens</t>
    </r>
    <r>
      <rPr>
        <b/>
        <sz val="8"/>
        <rFont val="Times New Roman Baltic"/>
        <charset val="186"/>
      </rPr>
      <t>,</t>
    </r>
    <r>
      <rPr>
        <sz val="8"/>
        <rFont val="Times New Roman Baltic"/>
        <charset val="186"/>
      </rPr>
      <t xml:space="preserve"> centralizuotos apskaitos įstaigos vadovo arba jo įgalioto asmens pareigų pavadinimas)</t>
    </r>
  </si>
  <si>
    <t>__________________________</t>
  </si>
  <si>
    <t>Forma Nr. BV-2 patvirtinta Lietuvos Respublikos finansų  ministro 2018 m. gegužės 31 d. įsakymu  Nr. 1K-206</t>
  </si>
  <si>
    <t xml:space="preserve">Valstybinė ligonių kasa prie Sveikatos apsaugos ministerijos </t>
  </si>
  <si>
    <t>(dokumento sudarytojo (įstaigos) pavadinimas)</t>
  </si>
  <si>
    <t xml:space="preserve">                                            INFORMACIJA APIE IŠLAIDŲ DARBO UŽMOKESČIUI  PLANO VYKDYMĄ 2024 M. I ketvirtį</t>
  </si>
  <si>
    <t>Pagal 2024 m. kovo 31 d. duomenis</t>
  </si>
  <si>
    <t xml:space="preserve">2024 m.                                                     Nr. </t>
  </si>
  <si>
    <t xml:space="preserve">             (sudarymo vieta)</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</si>
  <si>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</si>
  <si>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</si>
  <si>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</si>
  <si>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</si>
  <si>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</si>
  <si>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</si>
  <si>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</si>
  <si>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</si>
  <si>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</si>
  <si>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</si>
  <si>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</si>
  <si>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</si>
  <si>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</si>
  <si>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</si>
  <si>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</si>
  <si>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</si>
  <si>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</si>
  <si>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</si>
  <si>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</si>
  <si>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</si>
  <si>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</si>
  <si>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</si>
  <si>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</si>
  <si>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</si>
  <si>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</si>
  <si>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</si>
  <si>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</si>
  <si>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</si>
  <si>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</si>
  <si>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</si>
  <si>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</si>
  <si>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</si>
  <si>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</si>
  <si>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</si>
  <si>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</si>
  <si>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</si>
  <si>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</si>
  <si>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</si>
  <si>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</si>
  <si>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</si>
  <si>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</si>
  <si>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</si>
  <si>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</si>
  <si>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</si>
  <si>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</si>
  <si>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</si>
  <si>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</si>
  <si>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</si>
  <si>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</si>
  <si>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</si>
  <si>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</si>
  <si>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Valstybės deleguotoms funkcijoms finansuoti</t>
  </si>
  <si>
    <t>iš fizinių ir juridinių asmenų išieškomos lėšos už apdraustojo privalomuoju sveikatos draudimu sveikatai padarytą žalą ir už kitą Privalomojo sveikatos draudimo fondo biudžetui padarytą žalą</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</si>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</sst>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mm\-dd;@"/>
  </numFmts>
  <fonts count="82">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b/>
      <sz val="12"/>
      <name val="Times New Roman"/>
      <family val="1"/>
      <charset val="186"/>
    </font>
    <font>
      <sz val="10"/>
      <name val="Arial"/>
      <family val="2"/>
      <charset val="186"/>
    </font>
    <font>
      <sz val="11"/>
      <color indexed="8"/>
      <name val="Calibri"/>
      <family val="2"/>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trike/>
      <sz val="10"/>
      <color rgb="FFFF000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b/>
      <sz val="12"/>
      <name val="Arial"/>
      <family val="2"/>
      <charset val="186"/>
    </font>
    <font>
      <b/>
      <sz val="8"/>
      <name val="Times New Roman Baltic"/>
      <family val="1"/>
      <charset val="186"/>
    </font>
    <font>
      <strike/>
      <sz val="10"/>
      <name val="Times New Roman Baltic"/>
      <charset val="186"/>
    </font>
    <font>
      <b/>
      <sz val="11"/>
      <name val="Times New Roman Baltic"/>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0"/>
      <name val="Times New Roman"/>
      <family val="1"/>
      <charset val="186"/>
    </font>
    <font>
      <b/>
      <sz val="16"/>
      <name val="Times New Roman Baltic"/>
      <charset val="186"/>
    </font>
    <font>
      <sz val="10"/>
      <name val="Times New Roman"/>
      <family val="1"/>
      <charset val="186"/>
    </font>
    <font>
      <sz val="11"/>
      <name val="Times New Roman Baltic"/>
      <family val="1"/>
      <charset val="186"/>
    </font>
    <font>
      <sz val="12"/>
      <name val="Times New Roman"/>
      <family val="1"/>
      <charset val="186"/>
    </font>
    <font>
      <sz val="10"/>
      <name val="Arial Baltic"/>
      <charset val="186"/>
    </font>
    <font>
      <sz val="11"/>
      <name val="Calibri"/>
      <family val="2"/>
      <charset val="186"/>
      <scheme val="minor"/>
    </font>
    <font>
      <b/>
      <sz val="12"/>
      <name val="Times New Roman Baltic"/>
      <charset val="186"/>
    </font>
    <font>
      <sz val="12"/>
      <name val="Times New Roman Baltic"/>
      <charset val="186"/>
    </font>
    <font>
      <b/>
      <i/>
      <sz val="11"/>
      <name val="Times New Roman"/>
      <family val="1"/>
      <charset val="186"/>
    </font>
    <font>
      <b/>
      <i/>
      <sz val="12"/>
      <name val="Times New Roman"/>
      <family val="1"/>
      <charset val="186"/>
    </font>
    <font>
      <i/>
      <sz val="12"/>
      <name val="Times New Roman Baltic"/>
      <charset val="186"/>
    </font>
    <font>
      <i/>
      <u/>
      <sz val="12"/>
      <name val="Times New Roman Baltic"/>
      <charset val="186"/>
    </font>
    <font>
      <sz val="14"/>
      <name val="Times New Roman Baltic"/>
      <charset val="186"/>
    </font>
    <font>
      <b/>
      <sz val="14"/>
      <name val="Times New Roman Baltic"/>
      <family val="1"/>
      <charset val="186"/>
    </font>
    <font>
      <b/>
      <sz val="11"/>
      <name val="Times New Roman Baltic"/>
      <family val="1"/>
      <charset val="186"/>
    </font>
    <font>
      <b/>
      <sz val="14"/>
      <name val="Times New Roman Baltic"/>
      <charset val="186"/>
    </font>
    <font>
      <b/>
      <sz val="10"/>
      <name val="Arial"/>
      <family val="2"/>
      <charset val="186"/>
    </font>
    <font>
      <b/>
      <sz val="8"/>
      <name val="Times New Roman Baltic"/>
      <charset val="186"/>
    </font>
    <font>
      <u/>
      <sz val="10"/>
      <name val="Times New Roman Baltic"/>
      <family val="1"/>
      <charset val="186"/>
    </font>
    <font>
      <strike/>
      <sz val="8"/>
      <name val="Times New Roman Baltic"/>
      <charset val="186"/>
    </font>
    <font>
      <b/>
      <strike/>
      <sz val="8"/>
      <name val="Times New Roman Baltic"/>
    </font>
    <font>
      <sz val="8"/>
      <color rgb="FFFF0000"/>
      <name val="Times New Roman Baltic"/>
      <family val="1"/>
      <charset val="186"/>
    </font>
    <font>
      <sz val="8"/>
      <color rgb="FFFF0000"/>
      <name val="Times New Roman"/>
      <family val="1"/>
      <charset val="186"/>
    </font>
    <font>
      <sz val="11"/>
      <color theme="1"/>
      <name val="Calibri"/>
      <family val="2"/>
      <charset val="186"/>
      <scheme val="minor"/>
    </font>
    <font>
      <sz val="10"/>
      <color rgb="FF666666"/>
      <name val="Segoe UI"/>
      <family val="2"/>
      <charset val="186"/>
    </font>
    <font>
      <b/>
      <i/>
      <u/>
      <sz val="12"/>
      <name val="Times New Roman"/>
      <family val="1"/>
      <charset val="186"/>
    </font>
    <font>
      <u/>
      <sz val="12"/>
      <name val="Times New Roman"/>
      <family val="1"/>
      <charset val="186"/>
    </font>
    <font>
      <sz val="8"/>
      <name val="Arial"/>
      <family val="2"/>
      <charset val="186"/>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0000"/>
        <bgColor indexed="64"/>
      </patternFill>
    </fill>
    <fill>
      <patternFill patternType="solid">
        <fgColor rgb="FFC00000"/>
        <bgColor indexed="64"/>
      </patternFill>
    </fill>
  </fills>
  <borders count="44">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s>
  <cellStyleXfs count="30">
    <xf numFmtId="0" fontId="0" fillId="0" borderId="0"/>
    <xf numFmtId="0" fontId="8" fillId="0" borderId="0"/>
    <xf numFmtId="0" fontId="9" fillId="0" borderId="0"/>
    <xf numFmtId="0" fontId="6" fillId="0" borderId="0"/>
    <xf numFmtId="0" fontId="11" fillId="0" borderId="0"/>
    <xf numFmtId="0" fontId="12" fillId="0" borderId="0"/>
    <xf numFmtId="0" fontId="11" fillId="0" borderId="0"/>
    <xf numFmtId="0" fontId="8" fillId="0" borderId="0"/>
    <xf numFmtId="0" fontId="20" fillId="0" borderId="0"/>
    <xf numFmtId="0" fontId="33" fillId="0" borderId="0"/>
    <xf numFmtId="0" fontId="5" fillId="0" borderId="0"/>
    <xf numFmtId="0" fontId="34" fillId="0" borderId="0"/>
    <xf numFmtId="0" fontId="4" fillId="0" borderId="0"/>
    <xf numFmtId="0" fontId="17" fillId="0" borderId="0"/>
    <xf numFmtId="0" fontId="11" fillId="0" borderId="0"/>
    <xf numFmtId="0" fontId="11" fillId="0" borderId="0"/>
    <xf numFmtId="0" fontId="40" fillId="0" borderId="0"/>
    <xf numFmtId="0" fontId="9" fillId="0" borderId="0"/>
    <xf numFmtId="0" fontId="9" fillId="0" borderId="0"/>
    <xf numFmtId="0" fontId="3" fillId="0" borderId="0"/>
    <xf numFmtId="0" fontId="53" fillId="0" borderId="0"/>
    <xf numFmtId="0" fontId="2" fillId="0" borderId="0"/>
    <xf numFmtId="0" fontId="55" fillId="0" borderId="0"/>
    <xf numFmtId="0" fontId="20" fillId="0" borderId="0"/>
    <xf numFmtId="0" fontId="58" fillId="0" borderId="0"/>
    <xf numFmtId="0" fontId="1" fillId="0" borderId="0"/>
    <xf numFmtId="0" fontId="9" fillId="0" borderId="0"/>
    <xf numFmtId="0" fontId="1" fillId="0" borderId="0"/>
    <xf numFmtId="0" fontId="77" fillId="0" borderId="0"/>
    <xf numFmtId="0" fontId="81" fillId="0" borderId="0"/>
  </cellStyleXfs>
  <cellXfs count="442">
    <xf numFmtId="0" fontId="0" fillId="0" borderId="0" xfId="0"/>
    <xf numFmtId="0" fontId="7" fillId="0" borderId="0" xfId="0" applyFont="1"/>
    <xf numFmtId="0" fontId="7" fillId="0" borderId="0" xfId="0" applyFont="1" applyAlignment="1">
      <alignment wrapText="1"/>
    </xf>
    <xf numFmtId="0" fontId="14" fillId="0" borderId="0" xfId="1" applyFont="1" applyAlignment="1">
      <alignment vertical="center"/>
    </xf>
    <xf numFmtId="0" fontId="15" fillId="0" borderId="0" xfId="1" applyFont="1" applyAlignment="1">
      <alignment horizontal="left"/>
    </xf>
    <xf numFmtId="164" fontId="14" fillId="0" borderId="0" xfId="7" applyNumberFormat="1" applyFont="1" applyAlignment="1">
      <alignment horizontal="right" vertical="center"/>
    </xf>
    <xf numFmtId="0" fontId="15" fillId="0" borderId="0" xfId="1" applyFont="1" applyAlignment="1">
      <alignment vertical="center"/>
    </xf>
    <xf numFmtId="164" fontId="14" fillId="0" borderId="0" xfId="7" applyNumberFormat="1" applyFont="1" applyAlignment="1">
      <alignment horizontal="left" vertical="center"/>
    </xf>
    <xf numFmtId="3" fontId="19" fillId="0" borderId="4" xfId="1" applyNumberFormat="1" applyFont="1" applyBorder="1"/>
    <xf numFmtId="164" fontId="16" fillId="0" borderId="0" xfId="7" applyNumberFormat="1" applyFont="1" applyAlignment="1">
      <alignment horizontal="right"/>
    </xf>
    <xf numFmtId="3" fontId="13" fillId="0" borderId="4" xfId="1" applyNumberFormat="1" applyFont="1" applyBorder="1"/>
    <xf numFmtId="1" fontId="13" fillId="0" borderId="4" xfId="1" applyNumberFormat="1" applyFont="1" applyBorder="1"/>
    <xf numFmtId="3" fontId="13" fillId="0" borderId="5" xfId="1" applyNumberFormat="1" applyFont="1" applyBorder="1"/>
    <xf numFmtId="3" fontId="13" fillId="0" borderId="8" xfId="1" applyNumberFormat="1" applyFont="1" applyBorder="1" applyAlignment="1" applyProtection="1">
      <alignment horizontal="right"/>
      <protection locked="0"/>
    </xf>
    <xf numFmtId="3" fontId="13" fillId="0" borderId="9" xfId="1" applyNumberFormat="1" applyFont="1" applyBorder="1"/>
    <xf numFmtId="0" fontId="22" fillId="0" borderId="2" xfId="1" applyFont="1" applyBorder="1"/>
    <xf numFmtId="0" fontId="22" fillId="0" borderId="2" xfId="1" applyFont="1" applyBorder="1" applyAlignment="1">
      <alignment horizontal="center"/>
    </xf>
    <xf numFmtId="164" fontId="16" fillId="0" borderId="2" xfId="1" applyNumberFormat="1" applyFont="1" applyBorder="1" applyAlignment="1">
      <alignment horizontal="right"/>
    </xf>
    <xf numFmtId="49" fontId="23" fillId="0" borderId="4" xfId="1" applyNumberFormat="1" applyFont="1" applyBorder="1" applyAlignment="1">
      <alignment horizontal="center" vertical="center" wrapText="1"/>
    </xf>
    <xf numFmtId="49" fontId="23" fillId="0" borderId="13" xfId="1" applyNumberFormat="1" applyFont="1" applyBorder="1" applyAlignment="1">
      <alignment horizontal="center" vertical="center" wrapText="1"/>
    </xf>
    <xf numFmtId="0" fontId="14" fillId="0" borderId="4" xfId="1" applyFont="1" applyBorder="1" applyAlignment="1">
      <alignment horizontal="center" vertical="center" wrapText="1"/>
    </xf>
    <xf numFmtId="0" fontId="14" fillId="0" borderId="13" xfId="1" applyFont="1" applyBorder="1" applyAlignment="1">
      <alignment horizontal="center" vertical="center" wrapText="1"/>
    </xf>
    <xf numFmtId="49" fontId="14" fillId="0" borderId="9" xfId="1" applyNumberFormat="1" applyFont="1" applyBorder="1" applyAlignment="1">
      <alignment horizontal="center" vertical="center" wrapText="1"/>
    </xf>
    <xf numFmtId="49" fontId="14" fillId="0" borderId="4" xfId="1" applyNumberFormat="1" applyFont="1" applyBorder="1" applyAlignment="1">
      <alignment horizontal="center" vertical="center" wrapText="1"/>
    </xf>
    <xf numFmtId="1" fontId="14" fillId="0" borderId="13" xfId="1" applyNumberFormat="1" applyFont="1" applyBorder="1" applyAlignment="1">
      <alignment horizontal="center" vertical="center" wrapText="1"/>
    </xf>
    <xf numFmtId="0" fontId="28" fillId="0" borderId="4" xfId="1" applyFont="1" applyBorder="1" applyAlignment="1">
      <alignment vertical="top" wrapText="1"/>
    </xf>
    <xf numFmtId="0" fontId="28" fillId="0" borderId="9" xfId="1" applyFont="1" applyBorder="1" applyAlignment="1">
      <alignment vertical="top" wrapText="1"/>
    </xf>
    <xf numFmtId="0" fontId="28" fillId="0" borderId="14" xfId="1" applyFont="1" applyBorder="1" applyAlignment="1">
      <alignment vertical="top" wrapText="1"/>
    </xf>
    <xf numFmtId="0" fontId="28" fillId="0" borderId="9" xfId="1" applyFont="1" applyBorder="1" applyAlignment="1">
      <alignment horizontal="center" vertical="top" wrapText="1"/>
    </xf>
    <xf numFmtId="0" fontId="16" fillId="0" borderId="4" xfId="1" applyFont="1" applyBorder="1" applyAlignment="1">
      <alignment horizontal="center" vertical="center" wrapText="1"/>
    </xf>
    <xf numFmtId="0" fontId="28" fillId="0" borderId="0" xfId="1" applyFont="1"/>
    <xf numFmtId="0" fontId="28" fillId="0" borderId="13" xfId="1" applyFont="1" applyBorder="1" applyAlignment="1">
      <alignment vertical="top" wrapText="1"/>
    </xf>
    <xf numFmtId="0" fontId="13" fillId="0" borderId="13" xfId="1" applyFont="1" applyBorder="1" applyAlignment="1">
      <alignment vertical="top" wrapText="1"/>
    </xf>
    <xf numFmtId="0" fontId="13" fillId="0" borderId="2" xfId="1" applyFont="1" applyBorder="1" applyAlignment="1">
      <alignment vertical="top" wrapText="1"/>
    </xf>
    <xf numFmtId="0" fontId="13" fillId="0" borderId="8" xfId="1" applyFont="1" applyBorder="1" applyAlignment="1">
      <alignment vertical="top" wrapText="1"/>
    </xf>
    <xf numFmtId="0" fontId="13" fillId="0" borderId="13" xfId="1" applyFont="1" applyBorder="1" applyAlignment="1">
      <alignment horizontal="center" vertical="top" wrapText="1"/>
    </xf>
    <xf numFmtId="0" fontId="28" fillId="0" borderId="2" xfId="1" applyFont="1" applyBorder="1" applyAlignment="1">
      <alignment vertical="top" wrapText="1"/>
    </xf>
    <xf numFmtId="0" fontId="13" fillId="0" borderId="4" xfId="1" applyFont="1" applyBorder="1" applyAlignment="1">
      <alignment vertical="top" wrapText="1"/>
    </xf>
    <xf numFmtId="0" fontId="13" fillId="0" borderId="9" xfId="1" applyFont="1" applyBorder="1" applyAlignment="1">
      <alignment vertical="top" wrapText="1"/>
    </xf>
    <xf numFmtId="0" fontId="13" fillId="0" borderId="14" xfId="1" applyFont="1" applyBorder="1" applyAlignment="1">
      <alignment vertical="top" wrapText="1"/>
    </xf>
    <xf numFmtId="0" fontId="13" fillId="0" borderId="9" xfId="1" applyFont="1" applyBorder="1" applyAlignment="1">
      <alignment horizontal="center" vertical="top" wrapText="1"/>
    </xf>
    <xf numFmtId="0" fontId="19" fillId="0" borderId="14" xfId="1" applyFont="1" applyBorder="1" applyAlignment="1">
      <alignment vertical="top" wrapText="1"/>
    </xf>
    <xf numFmtId="0" fontId="13" fillId="0" borderId="6" xfId="1" applyFont="1" applyBorder="1" applyAlignment="1">
      <alignment vertical="top" wrapText="1"/>
    </xf>
    <xf numFmtId="0" fontId="28" fillId="0" borderId="12" xfId="1" applyFont="1" applyBorder="1" applyAlignment="1">
      <alignment vertical="top" wrapText="1"/>
    </xf>
    <xf numFmtId="0" fontId="28" fillId="0" borderId="8" xfId="1" applyFont="1" applyBorder="1" applyAlignment="1">
      <alignment vertical="top" wrapText="1"/>
    </xf>
    <xf numFmtId="0" fontId="19" fillId="0" borderId="2" xfId="1" applyFont="1" applyBorder="1" applyAlignment="1">
      <alignment vertical="top" wrapText="1"/>
    </xf>
    <xf numFmtId="0" fontId="13" fillId="0" borderId="16" xfId="1" applyFont="1" applyBorder="1" applyAlignment="1">
      <alignment vertical="top" wrapText="1"/>
    </xf>
    <xf numFmtId="0" fontId="13" fillId="0" borderId="15" xfId="1" applyFont="1" applyBorder="1" applyAlignment="1">
      <alignment vertical="top" wrapText="1"/>
    </xf>
    <xf numFmtId="0" fontId="13" fillId="0" borderId="3" xfId="1" applyFont="1" applyBorder="1" applyAlignment="1">
      <alignment vertical="top" wrapText="1"/>
    </xf>
    <xf numFmtId="0" fontId="13" fillId="0" borderId="0" xfId="1" applyFont="1" applyAlignment="1">
      <alignment vertical="top" wrapText="1"/>
    </xf>
    <xf numFmtId="0" fontId="13" fillId="0" borderId="3" xfId="1" applyFont="1" applyBorder="1" applyAlignment="1">
      <alignment horizontal="center" vertical="top" wrapText="1"/>
    </xf>
    <xf numFmtId="1" fontId="13" fillId="0" borderId="9" xfId="1" applyNumberFormat="1" applyFont="1" applyBorder="1" applyAlignment="1">
      <alignment horizontal="center" vertical="top" wrapText="1"/>
    </xf>
    <xf numFmtId="0" fontId="13" fillId="0" borderId="12" xfId="1" applyFont="1" applyBorder="1" applyAlignment="1">
      <alignment vertical="top" wrapText="1"/>
    </xf>
    <xf numFmtId="0" fontId="13" fillId="0" borderId="5" xfId="1" applyFont="1" applyBorder="1" applyAlignment="1">
      <alignment vertical="top" wrapText="1"/>
    </xf>
    <xf numFmtId="0" fontId="13" fillId="0" borderId="11" xfId="1" applyFont="1" applyBorder="1" applyAlignment="1">
      <alignment vertical="top" wrapText="1"/>
    </xf>
    <xf numFmtId="0" fontId="13" fillId="0" borderId="11" xfId="1" applyFont="1" applyBorder="1" applyAlignment="1">
      <alignment horizontal="center" vertical="top" wrapText="1"/>
    </xf>
    <xf numFmtId="0" fontId="19" fillId="0" borderId="7" xfId="1" applyFont="1" applyBorder="1" applyAlignment="1">
      <alignment vertical="top" wrapText="1"/>
    </xf>
    <xf numFmtId="0" fontId="19" fillId="0" borderId="14" xfId="1" applyFont="1" applyBorder="1" applyAlignment="1">
      <alignment horizontal="left" vertical="top" wrapText="1"/>
    </xf>
    <xf numFmtId="0" fontId="19" fillId="0" borderId="6" xfId="1" applyFont="1" applyBorder="1" applyAlignment="1">
      <alignment vertical="top" wrapText="1"/>
    </xf>
    <xf numFmtId="0" fontId="19" fillId="0" borderId="4" xfId="1" applyFont="1" applyBorder="1" applyAlignment="1">
      <alignment vertical="top" wrapText="1"/>
    </xf>
    <xf numFmtId="0" fontId="19" fillId="0" borderId="9" xfId="1" applyFont="1" applyBorder="1" applyAlignment="1">
      <alignment vertical="top" wrapText="1"/>
    </xf>
    <xf numFmtId="0" fontId="19" fillId="0" borderId="9" xfId="1" applyFont="1" applyBorder="1" applyAlignment="1">
      <alignment horizontal="center" vertical="top" wrapText="1"/>
    </xf>
    <xf numFmtId="0" fontId="28" fillId="0" borderId="12" xfId="1" applyFont="1" applyBorder="1" applyAlignment="1">
      <alignment vertical="center" wrapText="1"/>
    </xf>
    <xf numFmtId="0" fontId="28" fillId="0" borderId="8" xfId="1" applyFont="1" applyBorder="1" applyAlignment="1">
      <alignment vertical="center" wrapText="1"/>
    </xf>
    <xf numFmtId="0" fontId="28" fillId="0" borderId="2" xfId="1" applyFont="1" applyBorder="1" applyAlignment="1">
      <alignment vertical="center" wrapText="1"/>
    </xf>
    <xf numFmtId="0" fontId="19" fillId="0" borderId="12" xfId="1" applyFont="1" applyBorder="1" applyAlignment="1">
      <alignment vertical="top" wrapText="1"/>
    </xf>
    <xf numFmtId="0" fontId="28" fillId="0" borderId="6" xfId="1" applyFont="1" applyBorder="1" applyAlignment="1">
      <alignment vertical="top" wrapText="1"/>
    </xf>
    <xf numFmtId="0" fontId="13" fillId="0" borderId="4" xfId="1" applyFont="1" applyBorder="1" applyAlignment="1">
      <alignment horizontal="center" vertical="top" wrapText="1"/>
    </xf>
    <xf numFmtId="0" fontId="28" fillId="0" borderId="4" xfId="1" applyFont="1" applyBorder="1" applyAlignment="1">
      <alignment horizontal="center" vertical="top" wrapText="1"/>
    </xf>
    <xf numFmtId="0" fontId="13" fillId="0" borderId="8" xfId="1" applyFont="1" applyBorder="1" applyAlignment="1">
      <alignment horizontal="center" vertical="top" wrapText="1"/>
    </xf>
    <xf numFmtId="0" fontId="13" fillId="0" borderId="15" xfId="1" applyFont="1" applyBorder="1" applyAlignment="1">
      <alignment horizontal="center" vertical="top" wrapText="1"/>
    </xf>
    <xf numFmtId="0" fontId="19" fillId="0" borderId="0" xfId="1" applyFont="1" applyAlignment="1">
      <alignment vertical="top" wrapText="1"/>
    </xf>
    <xf numFmtId="0" fontId="19" fillId="0" borderId="16" xfId="1" applyFont="1" applyBorder="1" applyAlignment="1">
      <alignment vertical="top" wrapText="1"/>
    </xf>
    <xf numFmtId="0" fontId="19" fillId="0" borderId="15" xfId="1" applyFont="1" applyBorder="1" applyAlignment="1">
      <alignment vertical="top" wrapText="1"/>
    </xf>
    <xf numFmtId="0" fontId="19" fillId="0" borderId="3" xfId="1" applyFont="1" applyBorder="1" applyAlignment="1">
      <alignment vertical="top" wrapText="1"/>
    </xf>
    <xf numFmtId="0" fontId="19" fillId="0" borderId="15" xfId="1" applyFont="1" applyBorder="1" applyAlignment="1">
      <alignment horizontal="center" vertical="top" wrapText="1"/>
    </xf>
    <xf numFmtId="0" fontId="28" fillId="0" borderId="14" xfId="1" applyFont="1" applyBorder="1" applyAlignment="1">
      <alignment vertical="center" wrapText="1"/>
    </xf>
    <xf numFmtId="0" fontId="13" fillId="0" borderId="7" xfId="1" applyFont="1" applyBorder="1" applyAlignment="1">
      <alignment vertical="top" wrapText="1"/>
    </xf>
    <xf numFmtId="0" fontId="13" fillId="0" borderId="5" xfId="1" applyFont="1" applyBorder="1" applyAlignment="1">
      <alignment horizontal="center" vertical="top" wrapText="1"/>
    </xf>
    <xf numFmtId="0" fontId="13" fillId="0" borderId="10" xfId="1" applyFont="1" applyBorder="1" applyAlignment="1">
      <alignment vertical="top" wrapText="1"/>
    </xf>
    <xf numFmtId="0" fontId="28" fillId="0" borderId="13" xfId="1" applyFont="1" applyBorder="1" applyAlignment="1">
      <alignment horizontal="center" vertical="top" wrapText="1"/>
    </xf>
    <xf numFmtId="0" fontId="19" fillId="0" borderId="5" xfId="1" applyFont="1" applyBorder="1" applyAlignment="1">
      <alignment vertical="top" wrapText="1"/>
    </xf>
    <xf numFmtId="0" fontId="19" fillId="0" borderId="11" xfId="1" applyFont="1" applyBorder="1" applyAlignment="1">
      <alignment vertical="top" wrapText="1"/>
    </xf>
    <xf numFmtId="0" fontId="19" fillId="0" borderId="11" xfId="1" applyFont="1" applyBorder="1" applyAlignment="1">
      <alignment horizontal="center" vertical="top" wrapText="1"/>
    </xf>
    <xf numFmtId="0" fontId="19" fillId="0" borderId="3" xfId="1" applyFont="1" applyBorder="1" applyAlignment="1">
      <alignment horizontal="center" vertical="top" wrapText="1"/>
    </xf>
    <xf numFmtId="1" fontId="13" fillId="0" borderId="4" xfId="1" applyNumberFormat="1" applyFont="1" applyBorder="1" applyAlignment="1">
      <alignment horizontal="right" vertical="center" wrapText="1"/>
    </xf>
    <xf numFmtId="0" fontId="19" fillId="0" borderId="14" xfId="1" applyFont="1" applyBorder="1" applyAlignment="1">
      <alignment vertical="center" wrapText="1"/>
    </xf>
    <xf numFmtId="0" fontId="13" fillId="0" borderId="2" xfId="1" applyFont="1" applyBorder="1" applyAlignment="1">
      <alignment horizontal="center" vertical="top" wrapText="1"/>
    </xf>
    <xf numFmtId="0" fontId="13" fillId="0" borderId="14" xfId="1" applyFont="1" applyBorder="1" applyAlignment="1">
      <alignment horizontal="center" vertical="top" wrapText="1"/>
    </xf>
    <xf numFmtId="0" fontId="30" fillId="0" borderId="9" xfId="1" applyFont="1" applyBorder="1" applyAlignment="1">
      <alignment vertical="top" wrapText="1"/>
    </xf>
    <xf numFmtId="0" fontId="30" fillId="0" borderId="9" xfId="1" applyFont="1" applyBorder="1" applyAlignment="1">
      <alignment horizontal="center" vertical="top" wrapText="1"/>
    </xf>
    <xf numFmtId="0" fontId="13" fillId="0" borderId="6" xfId="1" applyFont="1" applyBorder="1"/>
    <xf numFmtId="0" fontId="13" fillId="0" borderId="4" xfId="1" applyFont="1" applyBorder="1"/>
    <xf numFmtId="0" fontId="13" fillId="0" borderId="9" xfId="1" applyFont="1" applyBorder="1"/>
    <xf numFmtId="0" fontId="13" fillId="0" borderId="14" xfId="1" applyFont="1" applyBorder="1"/>
    <xf numFmtId="0" fontId="13" fillId="0" borderId="4" xfId="1" applyFont="1" applyBorder="1" applyAlignment="1">
      <alignment horizontal="center"/>
    </xf>
    <xf numFmtId="0" fontId="28" fillId="0" borderId="14" xfId="1" applyFont="1" applyBorder="1"/>
    <xf numFmtId="164" fontId="19" fillId="0" borderId="0" xfId="1" applyNumberFormat="1" applyFont="1" applyAlignment="1">
      <alignment horizontal="right" vertical="center"/>
    </xf>
    <xf numFmtId="164" fontId="19" fillId="0" borderId="7" xfId="1" applyNumberFormat="1" applyFont="1" applyBorder="1" applyAlignment="1">
      <alignment horizontal="right" vertical="center"/>
    </xf>
    <xf numFmtId="0" fontId="16" fillId="0" borderId="0" xfId="1" applyFont="1" applyAlignment="1">
      <alignment horizontal="left"/>
    </xf>
    <xf numFmtId="164" fontId="16" fillId="0" borderId="0" xfId="7" applyNumberFormat="1" applyFont="1" applyAlignment="1">
      <alignment horizontal="left"/>
    </xf>
    <xf numFmtId="0" fontId="15" fillId="0" borderId="0" xfId="1" applyFont="1"/>
    <xf numFmtId="0" fontId="13" fillId="0" borderId="0" xfId="1" applyFont="1"/>
    <xf numFmtId="0" fontId="15" fillId="0" borderId="0" xfId="1" applyFont="1" applyAlignment="1">
      <alignment horizontal="center"/>
    </xf>
    <xf numFmtId="0" fontId="13" fillId="0" borderId="0" xfId="1" applyFont="1" applyAlignment="1">
      <alignment horizontal="center"/>
    </xf>
    <xf numFmtId="0" fontId="16" fillId="0" borderId="0" xfId="7" applyFont="1" applyAlignment="1">
      <alignment horizontal="center" vertical="top"/>
    </xf>
    <xf numFmtId="0" fontId="21" fillId="0" borderId="0" xfId="7" applyFont="1" applyAlignment="1">
      <alignment horizontal="center"/>
    </xf>
    <xf numFmtId="2" fontId="19" fillId="2" borderId="9" xfId="1" applyNumberFormat="1" applyFont="1" applyFill="1" applyBorder="1" applyAlignment="1">
      <alignment horizontal="right" vertical="center"/>
    </xf>
    <xf numFmtId="2" fontId="13" fillId="0" borderId="9" xfId="1" applyNumberFormat="1" applyFont="1" applyBorder="1" applyAlignment="1">
      <alignment horizontal="right" vertical="center" wrapText="1"/>
    </xf>
    <xf numFmtId="2" fontId="13" fillId="0" borderId="15" xfId="1" applyNumberFormat="1" applyFont="1" applyBorder="1" applyAlignment="1">
      <alignment horizontal="right" vertical="center" wrapText="1"/>
    </xf>
    <xf numFmtId="2" fontId="13" fillId="0" borderId="3" xfId="1" applyNumberFormat="1" applyFont="1" applyBorder="1" applyAlignment="1">
      <alignment horizontal="right" vertical="center" wrapText="1"/>
    </xf>
    <xf numFmtId="2" fontId="13" fillId="2" borderId="9" xfId="1" applyNumberFormat="1" applyFont="1" applyFill="1" applyBorder="1" applyAlignment="1">
      <alignment horizontal="right" vertical="center" wrapText="1"/>
    </xf>
    <xf numFmtId="2" fontId="13" fillId="2" borderId="4" xfId="1" applyNumberFormat="1" applyFont="1" applyFill="1" applyBorder="1" applyAlignment="1">
      <alignment horizontal="right" vertical="center" wrapText="1"/>
    </xf>
    <xf numFmtId="2" fontId="13" fillId="2" borderId="6" xfId="1" applyNumberFormat="1" applyFont="1" applyFill="1" applyBorder="1" applyAlignment="1">
      <alignment horizontal="right" vertical="center" wrapText="1"/>
    </xf>
    <xf numFmtId="2" fontId="13" fillId="2" borderId="8" xfId="1" applyNumberFormat="1" applyFont="1" applyFill="1" applyBorder="1" applyAlignment="1">
      <alignment horizontal="right" vertical="center" wrapText="1"/>
    </xf>
    <xf numFmtId="2" fontId="13" fillId="2" borderId="12" xfId="1" applyNumberFormat="1" applyFont="1" applyFill="1" applyBorder="1" applyAlignment="1">
      <alignment horizontal="right" vertical="center" wrapText="1"/>
    </xf>
    <xf numFmtId="2" fontId="13" fillId="2" borderId="13" xfId="1" applyNumberFormat="1" applyFont="1" applyFill="1" applyBorder="1" applyAlignment="1">
      <alignment horizontal="right" vertical="center" wrapText="1"/>
    </xf>
    <xf numFmtId="2" fontId="13" fillId="2" borderId="5" xfId="1" applyNumberFormat="1" applyFont="1" applyFill="1" applyBorder="1" applyAlignment="1">
      <alignment horizontal="right" vertical="center" wrapText="1"/>
    </xf>
    <xf numFmtId="2" fontId="13" fillId="2" borderId="7" xfId="1" applyNumberFormat="1" applyFont="1" applyFill="1" applyBorder="1" applyAlignment="1">
      <alignment horizontal="right" vertical="center" wrapText="1"/>
    </xf>
    <xf numFmtId="2" fontId="13" fillId="2" borderId="11" xfId="1" applyNumberFormat="1" applyFont="1" applyFill="1" applyBorder="1" applyAlignment="1">
      <alignment horizontal="right" vertical="center" wrapText="1"/>
    </xf>
    <xf numFmtId="2" fontId="13" fillId="0" borderId="11" xfId="1" applyNumberFormat="1" applyFont="1" applyBorder="1" applyAlignment="1">
      <alignment horizontal="right" vertical="center" wrapText="1"/>
    </xf>
    <xf numFmtId="2" fontId="13" fillId="0" borderId="7" xfId="1" applyNumberFormat="1" applyFont="1" applyBorder="1" applyAlignment="1">
      <alignment horizontal="right" vertical="center" wrapText="1"/>
    </xf>
    <xf numFmtId="2" fontId="13" fillId="2" borderId="14" xfId="1" applyNumberFormat="1" applyFont="1" applyFill="1" applyBorder="1" applyAlignment="1">
      <alignment horizontal="right" vertical="center" wrapText="1"/>
    </xf>
    <xf numFmtId="2" fontId="13" fillId="2" borderId="2" xfId="1" applyNumberFormat="1" applyFont="1" applyFill="1" applyBorder="1" applyAlignment="1">
      <alignment horizontal="right" vertical="center" wrapText="1"/>
    </xf>
    <xf numFmtId="2" fontId="13" fillId="0" borderId="4" xfId="1" applyNumberFormat="1" applyFont="1" applyBorder="1" applyAlignment="1">
      <alignment horizontal="right" vertical="center" wrapText="1"/>
    </xf>
    <xf numFmtId="2" fontId="19" fillId="2" borderId="9" xfId="1" applyNumberFormat="1" applyFont="1" applyFill="1" applyBorder="1" applyAlignment="1">
      <alignment horizontal="right" vertical="center" wrapText="1"/>
    </xf>
    <xf numFmtId="2" fontId="19" fillId="2" borderId="4" xfId="1" applyNumberFormat="1" applyFont="1" applyFill="1" applyBorder="1" applyAlignment="1">
      <alignment horizontal="right" vertical="center" wrapText="1"/>
    </xf>
    <xf numFmtId="2" fontId="19" fillId="2" borderId="14" xfId="1" applyNumberFormat="1" applyFont="1" applyFill="1" applyBorder="1" applyAlignment="1">
      <alignment horizontal="right" vertical="center" wrapText="1"/>
    </xf>
    <xf numFmtId="2" fontId="13" fillId="0" borderId="5" xfId="1" applyNumberFormat="1" applyFont="1" applyBorder="1" applyAlignment="1">
      <alignment horizontal="right" vertical="center" wrapText="1"/>
    </xf>
    <xf numFmtId="2" fontId="13" fillId="2" borderId="10" xfId="1" applyNumberFormat="1" applyFont="1" applyFill="1" applyBorder="1" applyAlignment="1">
      <alignment horizontal="right" vertical="center" wrapText="1"/>
    </xf>
    <xf numFmtId="2" fontId="13" fillId="2" borderId="3" xfId="1" applyNumberFormat="1" applyFont="1" applyFill="1" applyBorder="1" applyAlignment="1">
      <alignment horizontal="right" vertical="center" wrapText="1"/>
    </xf>
    <xf numFmtId="2" fontId="13" fillId="2" borderId="15" xfId="1" applyNumberFormat="1" applyFont="1" applyFill="1" applyBorder="1" applyAlignment="1">
      <alignment horizontal="right" vertical="center" wrapText="1"/>
    </xf>
    <xf numFmtId="2" fontId="13" fillId="2" borderId="16" xfId="1" applyNumberFormat="1" applyFont="1" applyFill="1" applyBorder="1" applyAlignment="1">
      <alignment horizontal="right" vertical="center" wrapText="1"/>
    </xf>
    <xf numFmtId="2" fontId="13" fillId="0" borderId="13" xfId="1" applyNumberFormat="1" applyFont="1" applyBorder="1" applyAlignment="1">
      <alignment horizontal="right" vertical="center" wrapText="1"/>
    </xf>
    <xf numFmtId="2" fontId="13" fillId="0" borderId="6" xfId="1" applyNumberFormat="1" applyFont="1" applyBorder="1" applyAlignment="1">
      <alignment horizontal="right" vertical="center" wrapText="1"/>
    </xf>
    <xf numFmtId="2" fontId="13" fillId="0" borderId="2" xfId="1" applyNumberFormat="1" applyFont="1" applyBorder="1" applyAlignment="1">
      <alignment horizontal="right" vertical="center" wrapText="1"/>
    </xf>
    <xf numFmtId="2" fontId="19" fillId="2" borderId="6" xfId="1" applyNumberFormat="1" applyFont="1" applyFill="1" applyBorder="1" applyAlignment="1">
      <alignment horizontal="right" vertical="center" wrapText="1"/>
    </xf>
    <xf numFmtId="2" fontId="13" fillId="0" borderId="8" xfId="1" applyNumberFormat="1" applyFont="1" applyBorder="1" applyAlignment="1">
      <alignment horizontal="right" vertical="center" wrapText="1"/>
    </xf>
    <xf numFmtId="2" fontId="13" fillId="0" borderId="10" xfId="1" applyNumberFormat="1" applyFont="1" applyBorder="1" applyAlignment="1">
      <alignment horizontal="right" vertical="center" wrapText="1"/>
    </xf>
    <xf numFmtId="2" fontId="13" fillId="0" borderId="14" xfId="1" applyNumberFormat="1" applyFont="1" applyBorder="1" applyAlignment="1">
      <alignment horizontal="right" vertical="center" wrapText="1"/>
    </xf>
    <xf numFmtId="2" fontId="13" fillId="2" borderId="9" xfId="1" applyNumberFormat="1" applyFont="1" applyFill="1" applyBorder="1" applyAlignment="1">
      <alignment horizontal="right" vertical="center"/>
    </xf>
    <xf numFmtId="2" fontId="13" fillId="2" borderId="4" xfId="1" applyNumberFormat="1" applyFont="1" applyFill="1" applyBorder="1" applyAlignment="1">
      <alignment horizontal="right" vertical="center"/>
    </xf>
    <xf numFmtId="2" fontId="13" fillId="2" borderId="6" xfId="1" applyNumberFormat="1" applyFont="1" applyFill="1" applyBorder="1" applyAlignment="1">
      <alignment horizontal="right" vertical="center"/>
    </xf>
    <xf numFmtId="2" fontId="19" fillId="2" borderId="13" xfId="1" applyNumberFormat="1" applyFont="1" applyFill="1" applyBorder="1" applyAlignment="1">
      <alignment horizontal="right" vertical="center" wrapText="1"/>
    </xf>
    <xf numFmtId="2" fontId="19" fillId="2" borderId="8" xfId="1" applyNumberFormat="1" applyFont="1" applyFill="1" applyBorder="1" applyAlignment="1">
      <alignment horizontal="right" vertical="center" wrapText="1"/>
    </xf>
    <xf numFmtId="2" fontId="19" fillId="2" borderId="3" xfId="1" applyNumberFormat="1" applyFont="1" applyFill="1" applyBorder="1" applyAlignment="1">
      <alignment horizontal="right" vertical="center" wrapText="1"/>
    </xf>
    <xf numFmtId="2" fontId="19" fillId="2" borderId="15" xfId="1" applyNumberFormat="1" applyFont="1" applyFill="1" applyBorder="1" applyAlignment="1">
      <alignment horizontal="right" vertical="center" wrapText="1"/>
    </xf>
    <xf numFmtId="0" fontId="37" fillId="0" borderId="0" xfId="1" applyFont="1"/>
    <xf numFmtId="0" fontId="18" fillId="0" borderId="0" xfId="1" applyFont="1"/>
    <xf numFmtId="0" fontId="38" fillId="0" borderId="11" xfId="1" applyFont="1" applyBorder="1" applyAlignment="1">
      <alignment horizontal="center" vertical="top" wrapText="1"/>
    </xf>
    <xf numFmtId="164" fontId="21" fillId="0" borderId="0" xfId="18" applyNumberFormat="1" applyFont="1" applyAlignment="1">
      <alignment horizontal="center"/>
    </xf>
    <xf numFmtId="164" fontId="21" fillId="0" borderId="14" xfId="18" applyNumberFormat="1" applyFont="1" applyBorder="1" applyAlignment="1">
      <alignment horizontal="center"/>
    </xf>
    <xf numFmtId="49" fontId="41" fillId="0" borderId="14" xfId="18" applyNumberFormat="1" applyFont="1" applyBorder="1" applyAlignment="1">
      <alignment horizontal="center"/>
    </xf>
    <xf numFmtId="49" fontId="26" fillId="0" borderId="14" xfId="18" applyNumberFormat="1" applyFont="1" applyBorder="1" applyAlignment="1">
      <alignment horizontal="center"/>
    </xf>
    <xf numFmtId="49" fontId="41" fillId="0" borderId="0" xfId="18" applyNumberFormat="1" applyFont="1" applyAlignment="1">
      <alignment horizontal="center"/>
    </xf>
    <xf numFmtId="49" fontId="41" fillId="0" borderId="0" xfId="18" applyNumberFormat="1" applyFont="1" applyAlignment="1">
      <alignment horizontal="left"/>
    </xf>
    <xf numFmtId="164" fontId="21" fillId="0" borderId="0" xfId="18" applyNumberFormat="1" applyFont="1"/>
    <xf numFmtId="164" fontId="21" fillId="0" borderId="14" xfId="18" applyNumberFormat="1" applyFont="1" applyBorder="1"/>
    <xf numFmtId="0" fontId="48" fillId="0" borderId="0" xfId="7" applyFont="1" applyAlignment="1">
      <alignment vertical="center" wrapText="1"/>
    </xf>
    <xf numFmtId="0" fontId="21" fillId="0" borderId="0" xfId="7" applyFont="1"/>
    <xf numFmtId="0" fontId="13" fillId="0" borderId="0" xfId="1" applyFont="1" applyAlignment="1">
      <alignment vertical="top"/>
    </xf>
    <xf numFmtId="0" fontId="16" fillId="0" borderId="0" xfId="1" applyFont="1" applyAlignment="1">
      <alignment horizontal="center" vertical="center" wrapText="1"/>
    </xf>
    <xf numFmtId="0" fontId="31" fillId="0" borderId="0" xfId="1" applyFont="1" applyAlignment="1">
      <alignment horizontal="center" vertical="top"/>
    </xf>
    <xf numFmtId="0" fontId="32" fillId="0" borderId="0" xfId="1" applyFont="1" applyAlignment="1">
      <alignment horizontal="center" vertical="top"/>
    </xf>
    <xf numFmtId="0" fontId="16" fillId="0" borderId="0" xfId="1" applyFont="1" applyAlignment="1">
      <alignment vertical="top"/>
    </xf>
    <xf numFmtId="0" fontId="13" fillId="0" borderId="0" xfId="1" applyFont="1" applyAlignment="1">
      <alignment vertical="center"/>
    </xf>
    <xf numFmtId="0" fontId="22" fillId="3" borderId="0" xfId="9" applyFont="1" applyFill="1"/>
    <xf numFmtId="0" fontId="56" fillId="3" borderId="0" xfId="9" applyFont="1" applyFill="1"/>
    <xf numFmtId="0" fontId="42" fillId="3" borderId="0" xfId="23" applyFont="1" applyFill="1"/>
    <xf numFmtId="0" fontId="57" fillId="3" borderId="0" xfId="2" applyFont="1" applyFill="1" applyAlignment="1">
      <alignment horizontal="center"/>
    </xf>
    <xf numFmtId="0" fontId="22" fillId="3" borderId="0" xfId="24" applyFont="1" applyFill="1" applyAlignment="1">
      <alignment horizontal="left" vertical="center"/>
    </xf>
    <xf numFmtId="0" fontId="22" fillId="3" borderId="0" xfId="24" applyFont="1" applyFill="1" applyAlignment="1">
      <alignment horizontal="left" vertical="center" wrapText="1"/>
    </xf>
    <xf numFmtId="2" fontId="18" fillId="3" borderId="0" xfId="24" applyNumberFormat="1" applyFont="1" applyFill="1" applyAlignment="1">
      <alignment vertical="center"/>
    </xf>
    <xf numFmtId="0" fontId="18" fillId="3" borderId="0" xfId="9" applyFont="1" applyFill="1"/>
    <xf numFmtId="164" fontId="18" fillId="3" borderId="0" xfId="9" applyNumberFormat="1" applyFont="1" applyFill="1"/>
    <xf numFmtId="4" fontId="60" fillId="3" borderId="0" xfId="9" applyNumberFormat="1" applyFont="1" applyFill="1" applyAlignment="1">
      <alignment vertical="center"/>
    </xf>
    <xf numFmtId="4" fontId="60" fillId="3" borderId="0" xfId="9" applyNumberFormat="1" applyFont="1" applyFill="1" applyAlignment="1">
      <alignment vertical="center" wrapText="1"/>
    </xf>
    <xf numFmtId="0" fontId="60" fillId="3" borderId="0" xfId="9" applyFont="1" applyFill="1" applyAlignment="1">
      <alignment horizontal="left" vertical="center" wrapText="1"/>
    </xf>
    <xf numFmtId="49" fontId="39" fillId="3" borderId="0" xfId="9" applyNumberFormat="1" applyFont="1" applyFill="1" applyAlignment="1">
      <alignment horizontal="center" vertical="center"/>
    </xf>
    <xf numFmtId="49" fontId="50" fillId="3" borderId="0" xfId="9" applyNumberFormat="1" applyFont="1" applyFill="1" applyAlignment="1">
      <alignment horizontal="right" vertical="center"/>
    </xf>
    <xf numFmtId="0" fontId="60" fillId="3" borderId="0" xfId="9" applyFont="1" applyFill="1"/>
    <xf numFmtId="4" fontId="60" fillId="3" borderId="17" xfId="9" applyNumberFormat="1" applyFont="1" applyFill="1" applyBorder="1" applyAlignment="1">
      <alignment vertical="center" wrapText="1"/>
    </xf>
    <xf numFmtId="4" fontId="60" fillId="3" borderId="1" xfId="9" applyNumberFormat="1" applyFont="1" applyFill="1" applyBorder="1" applyAlignment="1">
      <alignment vertical="center" wrapText="1"/>
    </xf>
    <xf numFmtId="4" fontId="61" fillId="3" borderId="17" xfId="9" applyNumberFormat="1" applyFont="1" applyFill="1" applyBorder="1" applyAlignment="1">
      <alignment vertical="center" wrapText="1"/>
    </xf>
    <xf numFmtId="0" fontId="60" fillId="3" borderId="1" xfId="9" applyFont="1" applyFill="1" applyBorder="1" applyAlignment="1">
      <alignment horizontal="left" vertical="center" wrapText="1"/>
    </xf>
    <xf numFmtId="49" fontId="39" fillId="3" borderId="1" xfId="9" applyNumberFormat="1" applyFont="1" applyFill="1" applyBorder="1" applyAlignment="1">
      <alignment horizontal="center" vertical="center"/>
    </xf>
    <xf numFmtId="0" fontId="60" fillId="3" borderId="17" xfId="26" applyFont="1" applyFill="1" applyBorder="1" applyAlignment="1">
      <alignment horizontal="left" vertical="center" wrapText="1"/>
    </xf>
    <xf numFmtId="49" fontId="39" fillId="3" borderId="17" xfId="26" applyNumberFormat="1" applyFont="1" applyFill="1" applyBorder="1" applyAlignment="1">
      <alignment horizontal="center" vertical="center"/>
    </xf>
    <xf numFmtId="49" fontId="39" fillId="3" borderId="19" xfId="26" applyNumberFormat="1" applyFont="1" applyFill="1" applyBorder="1" applyAlignment="1">
      <alignment horizontal="center" vertical="center"/>
    </xf>
    <xf numFmtId="0" fontId="61" fillId="3" borderId="0" xfId="9" applyFont="1" applyFill="1"/>
    <xf numFmtId="0" fontId="61" fillId="3" borderId="17" xfId="26" applyFont="1" applyFill="1" applyBorder="1" applyAlignment="1">
      <alignment horizontal="left" vertical="center" wrapText="1"/>
    </xf>
    <xf numFmtId="0" fontId="50" fillId="3" borderId="17" xfId="26" applyFont="1" applyFill="1" applyBorder="1" applyAlignment="1">
      <alignment horizontal="center" vertical="center"/>
    </xf>
    <xf numFmtId="49" fontId="61" fillId="3" borderId="17" xfId="26" applyNumberFormat="1" applyFont="1" applyFill="1" applyBorder="1" applyAlignment="1">
      <alignment horizontal="left" vertical="center" wrapText="1"/>
    </xf>
    <xf numFmtId="0" fontId="61" fillId="3" borderId="17" xfId="26" applyFont="1" applyFill="1" applyBorder="1" applyAlignment="1">
      <alignment vertical="center" wrapText="1"/>
    </xf>
    <xf numFmtId="49" fontId="50" fillId="3" borderId="17" xfId="26" applyNumberFormat="1" applyFont="1" applyFill="1" applyBorder="1" applyAlignment="1">
      <alignment horizontal="center" vertical="center"/>
    </xf>
    <xf numFmtId="4" fontId="60" fillId="3" borderId="33" xfId="9" applyNumberFormat="1" applyFont="1" applyFill="1" applyBorder="1" applyAlignment="1">
      <alignment vertical="center"/>
    </xf>
    <xf numFmtId="0" fontId="62" fillId="3" borderId="0" xfId="9" applyFont="1" applyFill="1"/>
    <xf numFmtId="0" fontId="62" fillId="3" borderId="19" xfId="9" applyFont="1" applyFill="1" applyBorder="1" applyAlignment="1">
      <alignment horizontal="center" vertical="center" wrapText="1"/>
    </xf>
    <xf numFmtId="0" fontId="63" fillId="3" borderId="35" xfId="9" applyFont="1" applyFill="1" applyBorder="1" applyAlignment="1">
      <alignment horizontal="center" vertical="center" wrapText="1"/>
    </xf>
    <xf numFmtId="0" fontId="10" fillId="3" borderId="0" xfId="9" applyFont="1" applyFill="1"/>
    <xf numFmtId="0" fontId="10" fillId="3" borderId="17" xfId="9" applyFont="1" applyFill="1" applyBorder="1" applyAlignment="1">
      <alignment horizontal="center" vertical="center" wrapText="1"/>
    </xf>
    <xf numFmtId="0" fontId="10" fillId="3" borderId="1" xfId="9" applyFont="1" applyFill="1" applyBorder="1" applyAlignment="1">
      <alignment horizontal="center" vertical="center" wrapText="1"/>
    </xf>
    <xf numFmtId="0" fontId="10" fillId="3" borderId="18" xfId="9" applyFont="1" applyFill="1" applyBorder="1" applyAlignment="1">
      <alignment horizontal="center" vertical="center" wrapText="1"/>
    </xf>
    <xf numFmtId="0" fontId="51" fillId="3" borderId="17" xfId="9" applyFont="1" applyFill="1" applyBorder="1" applyAlignment="1">
      <alignment horizontal="center" vertical="center" wrapText="1"/>
    </xf>
    <xf numFmtId="0" fontId="61" fillId="3" borderId="0" xfId="9" applyFont="1" applyFill="1" applyAlignment="1">
      <alignment horizontal="right" vertical="center"/>
    </xf>
    <xf numFmtId="0" fontId="18" fillId="3" borderId="0" xfId="9" applyFont="1" applyFill="1" applyAlignment="1">
      <alignment horizontal="center"/>
    </xf>
    <xf numFmtId="166" fontId="60" fillId="3" borderId="0" xfId="9" applyNumberFormat="1" applyFont="1" applyFill="1" applyAlignment="1">
      <alignment vertical="center"/>
    </xf>
    <xf numFmtId="0" fontId="22" fillId="3" borderId="0" xfId="9" applyFont="1" applyFill="1" applyAlignment="1">
      <alignment horizontal="center" vertical="center"/>
    </xf>
    <xf numFmtId="0" fontId="66" fillId="3" borderId="0" xfId="9" applyFont="1" applyFill="1" applyAlignment="1">
      <alignment horizontal="center" vertical="center" wrapText="1"/>
    </xf>
    <xf numFmtId="0" fontId="66" fillId="3" borderId="20" xfId="9" applyFont="1" applyFill="1" applyBorder="1" applyAlignment="1">
      <alignment horizontal="center" vertical="center" wrapText="1"/>
    </xf>
    <xf numFmtId="0" fontId="67" fillId="3" borderId="0" xfId="9" applyFont="1" applyFill="1" applyAlignment="1">
      <alignment horizontal="center" vertical="center" wrapText="1"/>
    </xf>
    <xf numFmtId="0" fontId="18" fillId="3" borderId="0" xfId="9" applyFont="1" applyFill="1" applyAlignment="1">
      <alignment horizontal="center" vertical="center" wrapText="1"/>
    </xf>
    <xf numFmtId="0" fontId="68" fillId="3" borderId="0" xfId="9" applyFont="1" applyFill="1" applyAlignment="1">
      <alignment horizontal="center" vertical="center" wrapText="1"/>
    </xf>
    <xf numFmtId="0" fontId="22" fillId="3" borderId="0" xfId="9" applyFont="1" applyFill="1" applyAlignment="1">
      <alignment horizontal="center"/>
    </xf>
    <xf numFmtId="0" fontId="60" fillId="3" borderId="0" xfId="9" applyFont="1" applyFill="1" applyAlignment="1">
      <alignment horizontal="center"/>
    </xf>
    <xf numFmtId="0" fontId="61" fillId="3" borderId="0" xfId="9" applyFont="1" applyFill="1" applyAlignment="1">
      <alignment horizontal="center" vertical="center"/>
    </xf>
    <xf numFmtId="0" fontId="39" fillId="3" borderId="0" xfId="9" applyFont="1" applyFill="1" applyAlignment="1">
      <alignment horizontal="center"/>
    </xf>
    <xf numFmtId="0" fontId="69" fillId="3" borderId="0" xfId="9" applyFont="1" applyFill="1" applyAlignment="1">
      <alignment vertical="center"/>
    </xf>
    <xf numFmtId="0" fontId="22" fillId="3" borderId="0" xfId="9" applyFont="1" applyFill="1" applyAlignment="1">
      <alignment horizontal="left"/>
    </xf>
    <xf numFmtId="0" fontId="31" fillId="0" borderId="7" xfId="1" applyFont="1" applyBorder="1" applyAlignment="1">
      <alignment horizontal="center" vertical="top"/>
    </xf>
    <xf numFmtId="0" fontId="9" fillId="0" borderId="0" xfId="2" applyAlignment="1">
      <alignment horizontal="center"/>
    </xf>
    <xf numFmtId="0" fontId="13" fillId="0" borderId="2" xfId="1" applyFont="1" applyBorder="1"/>
    <xf numFmtId="0" fontId="13" fillId="0" borderId="2" xfId="1" applyFont="1" applyBorder="1" applyAlignment="1">
      <alignment horizontal="center"/>
    </xf>
    <xf numFmtId="0" fontId="9" fillId="0" borderId="0" xfId="2"/>
    <xf numFmtId="164" fontId="19" fillId="0" borderId="2" xfId="1" applyNumberFormat="1" applyFont="1" applyBorder="1" applyAlignment="1">
      <alignment horizontal="right" vertical="center"/>
    </xf>
    <xf numFmtId="0" fontId="28" fillId="0" borderId="2" xfId="1" applyFont="1" applyBorder="1"/>
    <xf numFmtId="164" fontId="13" fillId="4" borderId="9" xfId="1" applyNumberFormat="1" applyFont="1" applyFill="1" applyBorder="1" applyAlignment="1">
      <alignment horizontal="right" vertical="center" wrapText="1"/>
    </xf>
    <xf numFmtId="164" fontId="13" fillId="5" borderId="13" xfId="1" applyNumberFormat="1" applyFont="1" applyFill="1" applyBorder="1" applyAlignment="1">
      <alignment horizontal="right" vertical="center" wrapText="1"/>
    </xf>
    <xf numFmtId="0" fontId="20" fillId="0" borderId="0" xfId="2" applyFont="1" applyAlignment="1">
      <alignment wrapText="1"/>
    </xf>
    <xf numFmtId="0" fontId="20" fillId="0" borderId="4" xfId="2" applyFont="1" applyBorder="1" applyAlignment="1">
      <alignment wrapText="1"/>
    </xf>
    <xf numFmtId="0" fontId="57" fillId="0" borderId="0" xfId="2" applyFont="1" applyAlignment="1">
      <alignment horizontal="justify" vertical="center"/>
    </xf>
    <xf numFmtId="0" fontId="13" fillId="0" borderId="0" xfId="1" applyFont="1" applyAlignment="1">
      <alignment horizontal="center" vertical="center"/>
    </xf>
    <xf numFmtId="0" fontId="9" fillId="0" borderId="2" xfId="2" applyBorder="1" applyAlignment="1">
      <alignment horizontal="center"/>
    </xf>
    <xf numFmtId="0" fontId="19" fillId="0" borderId="2" xfId="2" applyFont="1" applyBorder="1" applyAlignment="1">
      <alignment horizontal="center"/>
    </xf>
    <xf numFmtId="0" fontId="68" fillId="0" borderId="0" xfId="1" applyFont="1" applyAlignment="1">
      <alignment horizontal="center" vertical="center" wrapText="1"/>
    </xf>
    <xf numFmtId="0" fontId="16" fillId="0" borderId="0" xfId="2" applyFont="1" applyAlignment="1">
      <alignment horizontal="right"/>
    </xf>
    <xf numFmtId="0" fontId="13" fillId="0" borderId="0" xfId="2" applyFont="1"/>
    <xf numFmtId="0" fontId="16" fillId="0" borderId="7" xfId="2" applyFont="1" applyBorder="1" applyAlignment="1">
      <alignment horizontal="right"/>
    </xf>
    <xf numFmtId="0" fontId="13" fillId="0" borderId="4" xfId="2" applyFont="1" applyBorder="1"/>
    <xf numFmtId="0" fontId="13" fillId="0" borderId="6" xfId="2" applyFont="1" applyBorder="1"/>
    <xf numFmtId="0" fontId="16" fillId="0" borderId="3" xfId="2" applyFont="1" applyBorder="1" applyAlignment="1">
      <alignment horizontal="right"/>
    </xf>
    <xf numFmtId="0" fontId="13" fillId="0" borderId="2" xfId="2" applyFont="1" applyBorder="1"/>
    <xf numFmtId="0" fontId="15" fillId="0" borderId="0" xfId="2" applyFont="1" applyAlignment="1">
      <alignment horizontal="center"/>
    </xf>
    <xf numFmtId="0" fontId="14" fillId="0" borderId="0" xfId="2" applyFont="1" applyAlignment="1">
      <alignment horizontal="center" wrapText="1"/>
    </xf>
    <xf numFmtId="0" fontId="9" fillId="0" borderId="0" xfId="2" applyAlignment="1">
      <alignment wrapText="1"/>
    </xf>
    <xf numFmtId="164" fontId="14" fillId="0" borderId="0" xfId="7" applyNumberFormat="1" applyFont="1" applyAlignment="1">
      <alignment horizontal="left" vertical="center" wrapText="1"/>
    </xf>
    <xf numFmtId="0" fontId="17" fillId="0" borderId="0" xfId="2" applyFont="1"/>
    <xf numFmtId="0" fontId="36" fillId="0" borderId="0" xfId="2" applyFont="1" applyAlignment="1">
      <alignment horizontal="center" vertical="center"/>
    </xf>
    <xf numFmtId="0" fontId="71" fillId="0" borderId="0" xfId="1" applyFont="1"/>
    <xf numFmtId="0" fontId="73" fillId="0" borderId="0" xfId="1" applyFont="1"/>
    <xf numFmtId="0" fontId="74" fillId="0" borderId="0" xfId="1" applyFont="1"/>
    <xf numFmtId="0" fontId="75" fillId="0" borderId="0" xfId="1" applyFont="1"/>
    <xf numFmtId="0" fontId="14" fillId="0" borderId="0" xfId="1" applyFont="1"/>
    <xf numFmtId="0" fontId="76" fillId="0" borderId="0" xfId="2" applyFont="1"/>
    <xf numFmtId="0" fontId="14" fillId="0" borderId="0" xfId="2" applyFont="1" applyAlignment="1">
      <alignment vertical="center"/>
    </xf>
    <xf numFmtId="0" fontId="14" fillId="0" borderId="0" xfId="2" applyFont="1" applyAlignment="1">
      <alignment horizontal="right" vertical="center"/>
    </xf>
    <xf numFmtId="0" fontId="41" fillId="0" borderId="0" xfId="8" applyFont="1"/>
    <xf numFmtId="0" fontId="41" fillId="0" borderId="0" xfId="8" applyFont="1" applyAlignment="1">
      <alignment vertical="center"/>
    </xf>
    <xf numFmtId="0" fontId="41" fillId="0" borderId="0" xfId="8" applyFont="1" applyAlignment="1">
      <alignment horizontal="center" vertical="center"/>
    </xf>
    <xf numFmtId="0" fontId="41" fillId="0" borderId="7" xfId="8" applyFont="1" applyBorder="1" applyAlignment="1">
      <alignment horizontal="center" vertical="center" wrapText="1"/>
    </xf>
    <xf numFmtId="0" fontId="42" fillId="0" borderId="0" xfId="8" applyFont="1"/>
    <xf numFmtId="0" fontId="42" fillId="0" borderId="2" xfId="8" applyFont="1" applyBorder="1" applyAlignment="1">
      <alignment horizontal="center"/>
    </xf>
    <xf numFmtId="0" fontId="42" fillId="0" borderId="0" xfId="8" applyFont="1" applyAlignment="1">
      <alignment horizontal="left"/>
    </xf>
    <xf numFmtId="0" fontId="26" fillId="0" borderId="0" xfId="8" applyFont="1" applyAlignment="1">
      <alignment vertical="center"/>
    </xf>
    <xf numFmtId="0" fontId="28" fillId="0" borderId="23" xfId="8" applyFont="1" applyBorder="1" applyAlignment="1">
      <alignment horizontal="center" vertical="center" wrapText="1"/>
    </xf>
    <xf numFmtId="0" fontId="28" fillId="0" borderId="24" xfId="8" applyFont="1" applyBorder="1" applyAlignment="1">
      <alignment horizontal="center" vertical="center" wrapText="1"/>
    </xf>
    <xf numFmtId="0" fontId="28" fillId="0" borderId="25" xfId="8" applyFont="1" applyBorder="1" applyAlignment="1">
      <alignment horizontal="left" vertical="center" wrapText="1"/>
    </xf>
    <xf numFmtId="4" fontId="28" fillId="0" borderId="26" xfId="8" applyNumberFormat="1" applyFont="1" applyBorder="1" applyAlignment="1">
      <alignment horizontal="center" vertical="center" wrapText="1"/>
    </xf>
    <xf numFmtId="0" fontId="28" fillId="0" borderId="4" xfId="8" applyFont="1" applyBorder="1" applyAlignment="1">
      <alignment horizontal="center" vertical="center" wrapText="1"/>
    </xf>
    <xf numFmtId="0" fontId="25" fillId="0" borderId="4" xfId="8" applyFont="1" applyBorder="1" applyAlignment="1">
      <alignment horizontal="center" vertical="center" wrapText="1"/>
    </xf>
    <xf numFmtId="0" fontId="28" fillId="0" borderId="27" xfId="8" applyFont="1" applyBorder="1" applyAlignment="1">
      <alignment horizontal="left" vertical="center" wrapText="1"/>
    </xf>
    <xf numFmtId="4" fontId="45" fillId="0" borderId="26" xfId="8" applyNumberFormat="1" applyFont="1" applyBorder="1" applyAlignment="1">
      <alignment horizontal="center" vertical="center" wrapText="1"/>
    </xf>
    <xf numFmtId="4" fontId="19" fillId="0" borderId="26" xfId="8" applyNumberFormat="1" applyFont="1" applyBorder="1" applyAlignment="1">
      <alignment horizontal="center" vertical="center" wrapText="1"/>
    </xf>
    <xf numFmtId="0" fontId="19" fillId="0" borderId="4" xfId="8" applyFont="1" applyBorder="1" applyAlignment="1">
      <alignment horizontal="center" vertical="center" wrapText="1"/>
    </xf>
    <xf numFmtId="0" fontId="19" fillId="0" borderId="27" xfId="8" applyFont="1" applyBorder="1" applyAlignment="1">
      <alignment horizontal="left" vertical="center" wrapText="1"/>
    </xf>
    <xf numFmtId="2" fontId="28" fillId="0" borderId="26" xfId="8" applyNumberFormat="1" applyFont="1" applyBorder="1" applyAlignment="1">
      <alignment horizontal="center" vertical="center" wrapText="1"/>
    </xf>
    <xf numFmtId="2" fontId="28" fillId="0" borderId="4" xfId="8" applyNumberFormat="1" applyFont="1" applyBorder="1" applyAlignment="1">
      <alignment horizontal="center" vertical="center" wrapText="1"/>
    </xf>
    <xf numFmtId="0" fontId="28" fillId="0" borderId="26" xfId="8" applyFont="1" applyBorder="1" applyAlignment="1">
      <alignment horizontal="center" vertical="center" wrapText="1"/>
    </xf>
    <xf numFmtId="0" fontId="19" fillId="0" borderId="26" xfId="8" applyFont="1" applyBorder="1" applyAlignment="1">
      <alignment horizontal="center" vertical="center" wrapText="1"/>
    </xf>
    <xf numFmtId="165" fontId="19" fillId="0" borderId="26" xfId="8" applyNumberFormat="1" applyFont="1" applyBorder="1" applyAlignment="1">
      <alignment horizontal="center" vertical="center" wrapText="1"/>
    </xf>
    <xf numFmtId="0" fontId="48" fillId="0" borderId="4" xfId="8" applyFont="1" applyBorder="1" applyAlignment="1">
      <alignment horizontal="center" vertical="center" wrapText="1"/>
    </xf>
    <xf numFmtId="2" fontId="19" fillId="0" borderId="26" xfId="8" applyNumberFormat="1" applyFont="1" applyBorder="1" applyAlignment="1">
      <alignment horizontal="center" vertical="center" wrapText="1"/>
    </xf>
    <xf numFmtId="2" fontId="19" fillId="0" borderId="4" xfId="8" applyNumberFormat="1" applyFont="1" applyBorder="1" applyAlignment="1">
      <alignment horizontal="center" vertical="center" wrapText="1"/>
    </xf>
    <xf numFmtId="0" fontId="19" fillId="0" borderId="28" xfId="8" applyFont="1" applyBorder="1" applyAlignment="1">
      <alignment horizontal="center" vertical="center" wrapText="1"/>
    </xf>
    <xf numFmtId="0" fontId="19" fillId="0" borderId="29" xfId="8" applyFont="1" applyBorder="1" applyAlignment="1">
      <alignment horizontal="center" vertical="center" wrapText="1"/>
    </xf>
    <xf numFmtId="0" fontId="28" fillId="0" borderId="30" xfId="8" applyFont="1" applyBorder="1" applyAlignment="1">
      <alignment horizontal="left" vertical="center" wrapText="1"/>
    </xf>
    <xf numFmtId="0" fontId="14" fillId="0" borderId="17" xfId="8" applyFont="1" applyBorder="1" applyAlignment="1">
      <alignment horizontal="center" vertical="center" wrapText="1"/>
    </xf>
    <xf numFmtId="0" fontId="14" fillId="0" borderId="17" xfId="8" applyFont="1" applyBorder="1" applyAlignment="1">
      <alignment horizontal="center" vertical="center"/>
    </xf>
    <xf numFmtId="0" fontId="41" fillId="0" borderId="17" xfId="8" applyFont="1" applyBorder="1" applyAlignment="1">
      <alignment horizontal="center" vertical="center" wrapText="1"/>
    </xf>
    <xf numFmtId="0" fontId="41" fillId="0" borderId="17" xfId="8" applyFont="1" applyBorder="1"/>
    <xf numFmtId="0" fontId="41" fillId="0" borderId="0" xfId="8" applyFont="1" applyAlignment="1">
      <alignment horizontal="center"/>
    </xf>
    <xf numFmtId="0" fontId="20" fillId="0" borderId="0" xfId="8" applyAlignment="1">
      <alignment vertical="center"/>
    </xf>
    <xf numFmtId="0" fontId="41" fillId="0" borderId="0" xfId="8" applyFont="1" applyAlignment="1">
      <alignment wrapText="1"/>
    </xf>
    <xf numFmtId="0" fontId="41" fillId="0" borderId="0" xfId="8" applyFont="1" applyAlignment="1">
      <alignment vertical="center" wrapText="1"/>
    </xf>
    <xf numFmtId="0" fontId="57" fillId="0" borderId="0" xfId="28" applyFont="1"/>
    <xf numFmtId="4" fontId="57" fillId="0" borderId="0" xfId="28" applyNumberFormat="1" applyFont="1"/>
    <xf numFmtId="0" fontId="57" fillId="0" borderId="0" xfId="28" applyFont="1" applyAlignment="1">
      <alignment horizontal="center"/>
    </xf>
    <xf numFmtId="0" fontId="78" fillId="0" borderId="0" xfId="28" applyFont="1"/>
    <xf numFmtId="49" fontId="10" fillId="0" borderId="0" xfId="28" applyNumberFormat="1" applyFont="1" applyAlignment="1">
      <alignment vertical="top" wrapText="1"/>
    </xf>
    <xf numFmtId="49" fontId="57" fillId="0" borderId="0" xfId="28" applyNumberFormat="1" applyFont="1" applyAlignment="1">
      <alignment vertical="top" wrapText="1"/>
    </xf>
    <xf numFmtId="4" fontId="10" fillId="0" borderId="0" xfId="28" applyNumberFormat="1" applyFont="1" applyAlignment="1">
      <alignment horizontal="center" vertical="center" wrapText="1"/>
    </xf>
    <xf numFmtId="4" fontId="10" fillId="0" borderId="37" xfId="28" applyNumberFormat="1" applyFont="1" applyBorder="1" applyAlignment="1">
      <alignment horizontal="center" vertical="center" wrapText="1"/>
    </xf>
    <xf numFmtId="4" fontId="10" fillId="0" borderId="33" xfId="28" applyNumberFormat="1" applyFont="1" applyBorder="1" applyAlignment="1">
      <alignment horizontal="center" vertical="center" wrapText="1"/>
    </xf>
    <xf numFmtId="4" fontId="57" fillId="0" borderId="19" xfId="28" applyNumberFormat="1" applyFont="1" applyBorder="1" applyAlignment="1">
      <alignment horizontal="center" vertical="center" wrapText="1"/>
    </xf>
    <xf numFmtId="49" fontId="57" fillId="0" borderId="19" xfId="28" applyNumberFormat="1" applyFont="1" applyBorder="1" applyAlignment="1">
      <alignment horizontal="left" vertical="justify" wrapText="1"/>
    </xf>
    <xf numFmtId="49" fontId="57" fillId="0" borderId="0" xfId="28" applyNumberFormat="1" applyFont="1" applyAlignment="1">
      <alignment horizontal="right" vertical="top" wrapText="1"/>
    </xf>
    <xf numFmtId="4" fontId="57" fillId="0" borderId="17" xfId="28" applyNumberFormat="1" applyFont="1" applyBorder="1" applyAlignment="1">
      <alignment horizontal="center" vertical="center" wrapText="1"/>
    </xf>
    <xf numFmtId="49" fontId="57" fillId="0" borderId="17" xfId="28" applyNumberFormat="1" applyFont="1" applyBorder="1" applyAlignment="1">
      <alignment horizontal="left" vertical="justify" wrapText="1"/>
    </xf>
    <xf numFmtId="49" fontId="57" fillId="0" borderId="17" xfId="28" applyNumberFormat="1" applyFont="1" applyBorder="1" applyAlignment="1">
      <alignment vertical="justify" wrapText="1"/>
    </xf>
    <xf numFmtId="49" fontId="57" fillId="0" borderId="17" xfId="28" applyNumberFormat="1" applyFont="1" applyBorder="1" applyAlignment="1">
      <alignment horizontal="right" vertical="top" wrapText="1"/>
    </xf>
    <xf numFmtId="49" fontId="10" fillId="0" borderId="0" xfId="28" applyNumberFormat="1" applyFont="1" applyAlignment="1">
      <alignment horizontal="right" vertical="top" wrapText="1"/>
    </xf>
    <xf numFmtId="4" fontId="10" fillId="0" borderId="17" xfId="28" applyNumberFormat="1" applyFont="1" applyBorder="1" applyAlignment="1">
      <alignment horizontal="center" vertical="center" wrapText="1"/>
    </xf>
    <xf numFmtId="49" fontId="57" fillId="0" borderId="17" xfId="28" applyNumberFormat="1" applyFont="1" applyBorder="1" applyAlignment="1">
      <alignment horizontal="center" vertical="top" wrapText="1"/>
    </xf>
    <xf numFmtId="49" fontId="10" fillId="0" borderId="17" xfId="28" applyNumberFormat="1" applyFont="1" applyBorder="1" applyAlignment="1">
      <alignment vertical="justify" wrapText="1"/>
    </xf>
    <xf numFmtId="49" fontId="10" fillId="0" borderId="17" xfId="28" applyNumberFormat="1" applyFont="1" applyBorder="1" applyAlignment="1">
      <alignment horizontal="center" vertical="top" wrapText="1"/>
    </xf>
    <xf numFmtId="49" fontId="57" fillId="0" borderId="17" xfId="28" applyNumberFormat="1" applyFont="1" applyBorder="1" applyAlignment="1">
      <alignment horizontal="right" vertical="justify" wrapText="1"/>
    </xf>
    <xf numFmtId="4" fontId="57" fillId="0" borderId="17" xfId="28" applyNumberFormat="1" applyFont="1" applyBorder="1" applyAlignment="1">
      <alignment horizontal="center" vertical="top" wrapText="1"/>
    </xf>
    <xf numFmtId="4" fontId="10" fillId="0" borderId="17" xfId="28" applyNumberFormat="1" applyFont="1" applyBorder="1" applyAlignment="1">
      <alignment horizontal="center" vertical="top" wrapText="1"/>
    </xf>
    <xf numFmtId="0" fontId="10" fillId="0" borderId="17" xfId="28" applyFont="1" applyBorder="1" applyAlignment="1">
      <alignment horizontal="center" vertical="top" wrapText="1"/>
    </xf>
    <xf numFmtId="4" fontId="57" fillId="0" borderId="0" xfId="28" applyNumberFormat="1" applyFont="1" applyAlignment="1">
      <alignment horizontal="right"/>
    </xf>
    <xf numFmtId="0" fontId="10" fillId="0" borderId="0" xfId="28" applyFont="1" applyAlignment="1">
      <alignment horizontal="center"/>
    </xf>
    <xf numFmtId="0" fontId="50" fillId="0" borderId="0" xfId="28" applyFont="1"/>
    <xf numFmtId="4" fontId="57" fillId="0" borderId="0" xfId="28" applyNumberFormat="1" applyFont="1" applyAlignment="1">
      <alignment horizontal="center"/>
    </xf>
    <xf numFmtId="4" fontId="42" fillId="0" borderId="0" xfId="28" applyNumberFormat="1" applyFont="1" applyAlignment="1">
      <alignment vertical="top"/>
    </xf>
    <xf numFmtId="0" fontId="61" fillId="3" borderId="0" xfId="9" applyFont="1" applyFill="1" applyAlignment="1">
      <alignment horizontal="left" vertical="center" wrapText="1"/>
    </xf>
    <xf numFmtId="0" fontId="0" fillId="0" borderId="0" xfId="0" applyAlignment="1">
      <alignment horizontal="center" wrapText="1"/>
    </xf>
    <xf numFmtId="0" fontId="0" fillId="0" borderId="0" xfId="0" applyAlignment="1">
      <alignment horizontal="center"/>
    </xf>
    <xf numFmtId="0" fontId="7" fillId="0" borderId="0" xfId="0" applyFont="1" applyAlignment="1">
      <alignment horizontal="center"/>
    </xf>
    <xf numFmtId="0" fontId="35" fillId="0" borderId="0" xfId="0" applyFont="1" applyAlignment="1">
      <alignment horizontal="left" wrapText="1"/>
    </xf>
    <xf numFmtId="4" fontId="57" fillId="0" borderId="0" xfId="28" applyNumberFormat="1" applyFont="1" applyAlignment="1">
      <alignment horizontal="left" vertical="top"/>
    </xf>
    <xf numFmtId="4" fontId="57" fillId="0" borderId="0" xfId="29" applyNumberFormat="1" applyFont="1" applyAlignment="1">
      <alignment horizontal="left" vertical="top"/>
    </xf>
    <xf numFmtId="0" fontId="10" fillId="0" borderId="22" xfId="28" applyFont="1" applyBorder="1" applyAlignment="1">
      <alignment horizontal="center" vertical="top"/>
    </xf>
    <xf numFmtId="0" fontId="10" fillId="0" borderId="43" xfId="28" applyFont="1" applyBorder="1" applyAlignment="1">
      <alignment horizontal="center" vertical="top"/>
    </xf>
    <xf numFmtId="0" fontId="10" fillId="0" borderId="42" xfId="28" applyFont="1" applyBorder="1" applyAlignment="1">
      <alignment horizontal="center" vertical="top"/>
    </xf>
    <xf numFmtId="0" fontId="10" fillId="0" borderId="0" xfId="28" applyFont="1" applyAlignment="1">
      <alignment horizontal="center"/>
    </xf>
    <xf numFmtId="0" fontId="57" fillId="0" borderId="0" xfId="28" applyFont="1" applyAlignment="1">
      <alignment horizontal="center"/>
    </xf>
    <xf numFmtId="0" fontId="57" fillId="0" borderId="0" xfId="28" applyFont="1" applyAlignment="1">
      <alignment horizontal="center" vertical="top"/>
    </xf>
    <xf numFmtId="0" fontId="80" fillId="0" borderId="0" xfId="28" applyFont="1" applyAlignment="1">
      <alignment horizontal="center"/>
    </xf>
    <xf numFmtId="0" fontId="63" fillId="0" borderId="20" xfId="28" applyFont="1" applyBorder="1" applyAlignment="1">
      <alignment horizontal="left"/>
    </xf>
    <xf numFmtId="0" fontId="10" fillId="0" borderId="17" xfId="28" applyFont="1" applyBorder="1" applyAlignment="1">
      <alignment horizontal="center" vertical="top" wrapText="1"/>
    </xf>
    <xf numFmtId="4" fontId="10" fillId="0" borderId="17" xfId="28" applyNumberFormat="1" applyFont="1" applyBorder="1" applyAlignment="1">
      <alignment horizontal="center" vertical="top" wrapText="1"/>
    </xf>
    <xf numFmtId="0" fontId="57" fillId="0" borderId="0" xfId="28" applyFont="1"/>
    <xf numFmtId="49" fontId="57" fillId="0" borderId="19" xfId="28" applyNumberFormat="1" applyFont="1" applyBorder="1" applyAlignment="1">
      <alignment horizontal="right" vertical="top" wrapText="1"/>
    </xf>
    <xf numFmtId="49" fontId="57" fillId="0" borderId="41" xfId="28" applyNumberFormat="1" applyFont="1" applyBorder="1" applyAlignment="1">
      <alignment horizontal="right" vertical="top" wrapText="1"/>
    </xf>
    <xf numFmtId="49" fontId="57" fillId="0" borderId="1" xfId="28" applyNumberFormat="1" applyFont="1" applyBorder="1" applyAlignment="1">
      <alignment horizontal="right" vertical="top" wrapText="1"/>
    </xf>
    <xf numFmtId="49" fontId="57" fillId="0" borderId="19" xfId="28" applyNumberFormat="1" applyFont="1" applyBorder="1" applyAlignment="1">
      <alignment horizontal="center" vertical="top" wrapText="1"/>
    </xf>
    <xf numFmtId="49" fontId="57" fillId="0" borderId="41" xfId="28" applyNumberFormat="1" applyFont="1" applyBorder="1" applyAlignment="1">
      <alignment horizontal="center" vertical="top" wrapText="1"/>
    </xf>
    <xf numFmtId="49" fontId="57" fillId="0" borderId="40" xfId="28" applyNumberFormat="1" applyFont="1" applyBorder="1" applyAlignment="1">
      <alignment horizontal="center" vertical="top" wrapText="1"/>
    </xf>
    <xf numFmtId="0" fontId="57" fillId="0" borderId="39" xfId="28" applyFont="1" applyBorder="1"/>
    <xf numFmtId="0" fontId="57" fillId="0" borderId="38" xfId="28" applyFont="1" applyBorder="1"/>
    <xf numFmtId="49" fontId="57" fillId="0" borderId="1" xfId="28" applyNumberFormat="1" applyFont="1" applyBorder="1" applyAlignment="1">
      <alignment horizontal="center" vertical="top" wrapText="1"/>
    </xf>
    <xf numFmtId="0" fontId="64" fillId="3" borderId="20" xfId="9" applyFont="1" applyFill="1" applyBorder="1" applyAlignment="1">
      <alignment horizontal="left" vertical="center"/>
    </xf>
    <xf numFmtId="0" fontId="22" fillId="3" borderId="0" xfId="9" applyFont="1" applyFill="1" applyAlignment="1">
      <alignment horizontal="left"/>
    </xf>
    <xf numFmtId="0" fontId="18" fillId="3" borderId="0" xfId="9" applyFont="1" applyFill="1" applyAlignment="1">
      <alignment horizontal="center" vertical="center"/>
    </xf>
    <xf numFmtId="0" fontId="70" fillId="3" borderId="0" xfId="25" applyFont="1" applyFill="1" applyAlignment="1">
      <alignment horizontal="center" vertical="center"/>
    </xf>
    <xf numFmtId="0" fontId="54" fillId="3" borderId="20" xfId="9" applyFont="1" applyFill="1" applyBorder="1" applyAlignment="1">
      <alignment horizontal="center" vertical="center"/>
    </xf>
    <xf numFmtId="0" fontId="61" fillId="3" borderId="0" xfId="9" applyFont="1" applyFill="1" applyAlignment="1">
      <alignment horizontal="center" vertical="center"/>
    </xf>
    <xf numFmtId="0" fontId="67" fillId="3" borderId="0" xfId="9" applyFont="1" applyFill="1" applyAlignment="1">
      <alignment horizontal="center" vertical="center" wrapText="1"/>
    </xf>
    <xf numFmtId="0" fontId="22" fillId="3" borderId="0" xfId="9" applyFont="1" applyFill="1" applyAlignment="1">
      <alignment horizontal="center"/>
    </xf>
    <xf numFmtId="0" fontId="59" fillId="3" borderId="0" xfId="25" applyFont="1" applyFill="1" applyAlignment="1">
      <alignment horizontal="center"/>
    </xf>
    <xf numFmtId="0" fontId="61" fillId="3" borderId="21" xfId="9" applyFont="1" applyFill="1" applyBorder="1" applyAlignment="1">
      <alignment horizontal="center" vertical="center" wrapText="1"/>
    </xf>
    <xf numFmtId="0" fontId="59" fillId="3" borderId="21" xfId="25" applyFont="1" applyFill="1" applyBorder="1" applyAlignment="1">
      <alignment horizontal="center" vertical="center" wrapText="1"/>
    </xf>
    <xf numFmtId="0" fontId="18" fillId="3" borderId="0" xfId="9" applyFont="1" applyFill="1" applyAlignment="1">
      <alignment horizontal="center"/>
    </xf>
    <xf numFmtId="0" fontId="61" fillId="3" borderId="0" xfId="9" applyFont="1" applyFill="1" applyAlignment="1">
      <alignment horizontal="left" vertical="center" wrapText="1"/>
    </xf>
    <xf numFmtId="0" fontId="10" fillId="3" borderId="17" xfId="9" applyFont="1" applyFill="1" applyBorder="1" applyAlignment="1">
      <alignment horizontal="center" vertical="center" wrapText="1"/>
    </xf>
    <xf numFmtId="0" fontId="49" fillId="3" borderId="17" xfId="25" applyFont="1" applyFill="1" applyBorder="1" applyAlignment="1">
      <alignment horizontal="center" vertical="center" wrapText="1"/>
    </xf>
    <xf numFmtId="0" fontId="10" fillId="3" borderId="36" xfId="9" applyFont="1" applyFill="1" applyBorder="1" applyAlignment="1">
      <alignment horizontal="center" vertical="center" wrapText="1"/>
    </xf>
    <xf numFmtId="0" fontId="10" fillId="3" borderId="21" xfId="9" applyFont="1" applyFill="1" applyBorder="1" applyAlignment="1">
      <alignment horizontal="center" vertical="center" wrapText="1"/>
    </xf>
    <xf numFmtId="0" fontId="59" fillId="3" borderId="22" xfId="25" applyFont="1" applyFill="1" applyBorder="1" applyAlignment="1">
      <alignment horizontal="center" vertical="center" wrapText="1"/>
    </xf>
    <xf numFmtId="0" fontId="10" fillId="3" borderId="19" xfId="25" applyFont="1" applyFill="1" applyBorder="1" applyAlignment="1">
      <alignment horizontal="center" vertical="center" wrapText="1"/>
    </xf>
    <xf numFmtId="0" fontId="10" fillId="3" borderId="1" xfId="25" applyFont="1" applyFill="1" applyBorder="1" applyAlignment="1">
      <alignment horizontal="center" vertical="center" wrapText="1"/>
    </xf>
    <xf numFmtId="0" fontId="60" fillId="3" borderId="34" xfId="9" applyFont="1" applyFill="1" applyBorder="1" applyAlignment="1">
      <alignment horizontal="right" vertical="center" wrapText="1"/>
    </xf>
    <xf numFmtId="0" fontId="60" fillId="3" borderId="33" xfId="9" applyFont="1" applyFill="1" applyBorder="1" applyAlignment="1">
      <alignment horizontal="right" vertical="center"/>
    </xf>
    <xf numFmtId="0" fontId="22" fillId="3" borderId="0" xfId="24" applyFont="1" applyFill="1" applyAlignment="1">
      <alignment horizontal="left" wrapText="1"/>
    </xf>
    <xf numFmtId="0" fontId="57" fillId="3" borderId="0" xfId="2" applyFont="1" applyFill="1" applyAlignment="1">
      <alignment horizontal="left"/>
    </xf>
    <xf numFmtId="0" fontId="22" fillId="3" borderId="0" xfId="9" applyFont="1" applyFill="1"/>
    <xf numFmtId="0" fontId="59" fillId="3" borderId="0" xfId="25" applyFont="1" applyFill="1"/>
    <xf numFmtId="0" fontId="57" fillId="3" borderId="0" xfId="2" applyFont="1" applyFill="1" applyAlignment="1">
      <alignment horizontal="center"/>
    </xf>
    <xf numFmtId="0" fontId="18" fillId="0" borderId="0" xfId="1" applyFont="1" applyAlignment="1">
      <alignment horizontal="center" vertical="center" wrapText="1"/>
    </xf>
    <xf numFmtId="0" fontId="13" fillId="0" borderId="0" xfId="1" applyFont="1" applyAlignment="1">
      <alignment horizontal="center"/>
    </xf>
    <xf numFmtId="49" fontId="14" fillId="0" borderId="6" xfId="1" applyNumberFormat="1" applyFont="1" applyBorder="1" applyAlignment="1">
      <alignment horizontal="center" vertical="center"/>
    </xf>
    <xf numFmtId="49" fontId="14" fillId="0" borderId="14" xfId="1" applyNumberFormat="1" applyFont="1" applyBorder="1" applyAlignment="1">
      <alignment horizontal="center" vertical="center"/>
    </xf>
    <xf numFmtId="49" fontId="14" fillId="0" borderId="9" xfId="1" applyNumberFormat="1" applyFont="1" applyBorder="1" applyAlignment="1">
      <alignment horizontal="center" vertical="center"/>
    </xf>
    <xf numFmtId="0" fontId="31" fillId="0" borderId="0" xfId="1" applyFont="1" applyAlignment="1">
      <alignment horizontal="center" vertical="top"/>
    </xf>
    <xf numFmtId="0" fontId="15" fillId="0" borderId="0" xfId="1" applyFont="1"/>
    <xf numFmtId="49" fontId="23" fillId="0" borderId="10" xfId="1" applyNumberFormat="1" applyFont="1" applyBorder="1" applyAlignment="1">
      <alignment horizontal="left" vertical="center" wrapText="1"/>
    </xf>
    <xf numFmtId="0" fontId="24" fillId="0" borderId="7" xfId="2" applyFont="1" applyBorder="1" applyAlignment="1">
      <alignment horizontal="left" vertical="center" wrapText="1"/>
    </xf>
    <xf numFmtId="0" fontId="24" fillId="0" borderId="12" xfId="2" applyFont="1" applyBorder="1" applyAlignment="1">
      <alignment horizontal="left" vertical="center" wrapText="1"/>
    </xf>
    <xf numFmtId="0" fontId="24" fillId="0" borderId="2" xfId="2" applyFont="1" applyBorder="1" applyAlignment="1">
      <alignment horizontal="left" vertical="center" wrapText="1"/>
    </xf>
    <xf numFmtId="0" fontId="23" fillId="0" borderId="5" xfId="1" applyFont="1" applyBorder="1" applyAlignment="1">
      <alignment horizontal="center" vertical="center"/>
    </xf>
    <xf numFmtId="0" fontId="24" fillId="0" borderId="8" xfId="2" applyFont="1" applyBorder="1" applyAlignment="1">
      <alignment horizontal="center"/>
    </xf>
    <xf numFmtId="0" fontId="25" fillId="0" borderId="11" xfId="2" applyFont="1" applyBorder="1" applyAlignment="1">
      <alignment horizontal="center" vertical="center" wrapText="1"/>
    </xf>
    <xf numFmtId="0" fontId="27" fillId="0" borderId="13" xfId="2" applyFont="1" applyBorder="1" applyAlignment="1">
      <alignment horizontal="center" vertical="center" wrapText="1"/>
    </xf>
    <xf numFmtId="0" fontId="26" fillId="0" borderId="6" xfId="2" applyFont="1" applyBorder="1" applyAlignment="1">
      <alignment horizontal="center" wrapText="1"/>
    </xf>
    <xf numFmtId="0" fontId="26" fillId="0" borderId="9" xfId="2" applyFont="1" applyBorder="1" applyAlignment="1">
      <alignment horizontal="center" wrapText="1"/>
    </xf>
    <xf numFmtId="164" fontId="23" fillId="0" borderId="5" xfId="1" applyNumberFormat="1" applyFont="1" applyBorder="1" applyAlignment="1">
      <alignment horizontal="center" vertical="center" wrapText="1"/>
    </xf>
    <xf numFmtId="0" fontId="24" fillId="0" borderId="8" xfId="2" applyFont="1" applyBorder="1" applyAlignment="1">
      <alignment horizontal="center" wrapText="1"/>
    </xf>
    <xf numFmtId="164" fontId="19" fillId="0" borderId="2" xfId="1" applyNumberFormat="1" applyFont="1" applyBorder="1" applyAlignment="1">
      <alignment horizontal="center" vertical="center"/>
    </xf>
    <xf numFmtId="0" fontId="16" fillId="0" borderId="7" xfId="1" applyFont="1" applyBorder="1" applyAlignment="1">
      <alignment horizontal="center" vertical="top" wrapText="1"/>
    </xf>
    <xf numFmtId="0" fontId="9" fillId="0" borderId="7" xfId="2" applyBorder="1" applyAlignment="1">
      <alignment horizontal="center" wrapText="1"/>
    </xf>
    <xf numFmtId="0" fontId="9" fillId="0" borderId="2" xfId="2" applyBorder="1"/>
    <xf numFmtId="0" fontId="16" fillId="0" borderId="0" xfId="1" applyFont="1" applyAlignment="1">
      <alignment horizontal="center" vertical="center" wrapText="1"/>
    </xf>
    <xf numFmtId="0" fontId="13" fillId="0" borderId="0" xfId="1" applyFont="1"/>
    <xf numFmtId="0" fontId="9" fillId="0" borderId="0" xfId="2"/>
    <xf numFmtId="0" fontId="16" fillId="0" borderId="0" xfId="2" applyFont="1" applyAlignment="1">
      <alignment horizontal="right"/>
    </xf>
    <xf numFmtId="164" fontId="23" fillId="0" borderId="11" xfId="1" applyNumberFormat="1" applyFont="1" applyBorder="1" applyAlignment="1">
      <alignment horizontal="center" vertical="center" wrapText="1"/>
    </xf>
    <xf numFmtId="0" fontId="24" fillId="0" borderId="13" xfId="2" applyFont="1" applyBorder="1" applyAlignment="1">
      <alignment wrapText="1"/>
    </xf>
    <xf numFmtId="0" fontId="13" fillId="0" borderId="2" xfId="1" applyFont="1" applyBorder="1" applyAlignment="1">
      <alignment horizontal="center"/>
    </xf>
    <xf numFmtId="0" fontId="10" fillId="0" borderId="0" xfId="2" applyFont="1" applyAlignment="1">
      <alignment horizontal="center"/>
    </xf>
    <xf numFmtId="0" fontId="72" fillId="0" borderId="0" xfId="1" applyFont="1" applyAlignment="1">
      <alignment horizontal="center"/>
    </xf>
    <xf numFmtId="0" fontId="15" fillId="0" borderId="0" xfId="1" applyFont="1" applyAlignment="1">
      <alignment horizontal="center"/>
    </xf>
    <xf numFmtId="0" fontId="14" fillId="0" borderId="0" xfId="27" applyFont="1" applyAlignment="1">
      <alignment horizontal="left" vertical="center" wrapText="1"/>
    </xf>
    <xf numFmtId="0" fontId="16" fillId="0" borderId="0" xfId="1" applyFont="1" applyAlignment="1">
      <alignment horizontal="left"/>
    </xf>
    <xf numFmtId="0" fontId="39" fillId="0" borderId="0" xfId="1" applyFont="1" applyAlignment="1">
      <alignment horizontal="center"/>
    </xf>
    <xf numFmtId="0" fontId="16" fillId="0" borderId="0" xfId="7" applyFont="1" applyAlignment="1">
      <alignment horizontal="center" vertical="top"/>
    </xf>
    <xf numFmtId="0" fontId="17" fillId="0" borderId="0" xfId="2" applyFont="1"/>
    <xf numFmtId="0" fontId="42" fillId="0" borderId="0" xfId="8" applyFont="1" applyAlignment="1">
      <alignment horizontal="left"/>
    </xf>
    <xf numFmtId="0" fontId="42" fillId="0" borderId="2" xfId="8" applyFont="1" applyBorder="1" applyAlignment="1">
      <alignment horizontal="center"/>
    </xf>
    <xf numFmtId="0" fontId="41" fillId="0" borderId="7" xfId="8" applyFont="1" applyBorder="1" applyAlignment="1">
      <alignment horizontal="center" vertical="center"/>
    </xf>
    <xf numFmtId="0" fontId="43" fillId="0" borderId="0" xfId="8" applyFont="1" applyAlignment="1">
      <alignment horizontal="left" vertical="center" wrapText="1"/>
    </xf>
    <xf numFmtId="0" fontId="41" fillId="0" borderId="0" xfId="8" applyFont="1" applyAlignment="1">
      <alignment horizontal="left" vertical="center" wrapText="1"/>
    </xf>
    <xf numFmtId="0" fontId="41" fillId="0" borderId="0" xfId="8" applyFont="1" applyAlignment="1">
      <alignment horizontal="left" wrapText="1"/>
    </xf>
    <xf numFmtId="0" fontId="41" fillId="0" borderId="0" xfId="8" applyFont="1" applyAlignment="1">
      <alignment horizontal="center" vertical="center"/>
    </xf>
    <xf numFmtId="49" fontId="21" fillId="0" borderId="0" xfId="18" applyNumberFormat="1" applyFont="1" applyAlignment="1">
      <alignment horizontal="left"/>
    </xf>
    <xf numFmtId="0" fontId="41" fillId="0" borderId="17" xfId="8" applyFont="1" applyBorder="1" applyAlignment="1">
      <alignment horizontal="center"/>
    </xf>
    <xf numFmtId="49" fontId="49" fillId="0" borderId="14" xfId="18" applyNumberFormat="1" applyFont="1" applyBorder="1" applyAlignment="1">
      <alignment horizontal="left"/>
    </xf>
    <xf numFmtId="164" fontId="21" fillId="0" borderId="0" xfId="18" applyNumberFormat="1" applyFont="1" applyAlignment="1">
      <alignment horizontal="center"/>
    </xf>
    <xf numFmtId="0" fontId="41" fillId="0" borderId="17" xfId="8" applyFont="1" applyBorder="1" applyAlignment="1">
      <alignment horizontal="center" vertical="center" wrapText="1"/>
    </xf>
    <xf numFmtId="0" fontId="41" fillId="0" borderId="19" xfId="8" applyFont="1" applyBorder="1" applyAlignment="1">
      <alignment horizontal="center" vertical="center" wrapText="1"/>
    </xf>
    <xf numFmtId="0" fontId="41" fillId="0" borderId="1" xfId="8" applyFont="1" applyBorder="1" applyAlignment="1">
      <alignment horizontal="center" vertical="center" wrapText="1"/>
    </xf>
    <xf numFmtId="0" fontId="41" fillId="0" borderId="18" xfId="8" applyFont="1" applyBorder="1" applyAlignment="1">
      <alignment horizontal="center" vertical="center" wrapText="1"/>
    </xf>
    <xf numFmtId="0" fontId="41" fillId="0" borderId="32" xfId="8" applyFont="1" applyBorder="1" applyAlignment="1">
      <alignment horizontal="center" vertical="center" wrapText="1"/>
    </xf>
    <xf numFmtId="0" fontId="41" fillId="0" borderId="31" xfId="8" applyFont="1" applyBorder="1" applyAlignment="1">
      <alignment horizontal="center" vertical="center" wrapText="1"/>
    </xf>
    <xf numFmtId="1" fontId="25" fillId="0" borderId="17" xfId="8" applyNumberFormat="1" applyFont="1" applyBorder="1" applyAlignment="1" applyProtection="1">
      <alignment horizontal="center"/>
      <protection locked="0"/>
    </xf>
    <xf numFmtId="0" fontId="51" fillId="0" borderId="0" xfId="8" applyFont="1" applyAlignment="1">
      <alignment horizontal="center"/>
    </xf>
    <xf numFmtId="0" fontId="48" fillId="0" borderId="20" xfId="7" applyFont="1" applyBorder="1" applyAlignment="1">
      <alignment horizontal="center" vertical="center" wrapText="1"/>
    </xf>
    <xf numFmtId="0" fontId="50" fillId="0" borderId="20" xfId="7" applyFont="1" applyBorder="1" applyAlignment="1">
      <alignment horizontal="center"/>
    </xf>
    <xf numFmtId="0" fontId="48" fillId="0" borderId="0" xfId="7" applyFont="1" applyAlignment="1">
      <alignment horizontal="center" vertical="center" wrapText="1"/>
    </xf>
    <xf numFmtId="0" fontId="52" fillId="0" borderId="0" xfId="8" applyFont="1" applyAlignment="1">
      <alignment horizontal="center"/>
    </xf>
    <xf numFmtId="0" fontId="21" fillId="0" borderId="0" xfId="7" applyFont="1" applyAlignment="1">
      <alignment horizontal="center"/>
    </xf>
    <xf numFmtId="0" fontId="42" fillId="0" borderId="0" xfId="8" applyFont="1" applyAlignment="1">
      <alignment horizontal="center" vertical="center"/>
    </xf>
    <xf numFmtId="0" fontId="51" fillId="0" borderId="0" xfId="8" applyFont="1" applyAlignment="1">
      <alignment horizontal="left"/>
    </xf>
  </cellXfs>
  <cellStyles count="30">
    <cellStyle name="Įprastas" xfId="0" builtinId="0"/>
    <cellStyle name="Įprastas 10" xfId="13" xr:uid="{E4B86DFB-8186-47D2-A104-C957227E0B74}"/>
    <cellStyle name="Įprastas 10 2" xfId="29" xr:uid="{4900FA51-8D12-4013-A71C-31532FAE350B}"/>
    <cellStyle name="Įprastas 11" xfId="19" xr:uid="{2C9B8479-3D10-4578-B37F-502AD360F761}"/>
    <cellStyle name="Įprastas 12" xfId="20" xr:uid="{1C2F67EE-8696-421E-A83B-A7926C43C25E}"/>
    <cellStyle name="Įprastas 13" xfId="21" xr:uid="{CE161B9C-460B-4679-B748-FCA43BF740EF}"/>
    <cellStyle name="Įprastas 14" xfId="22" xr:uid="{9C19C89C-89A1-482C-BD3A-14FDFA0D589D}"/>
    <cellStyle name="Įprastas 15" xfId="25" xr:uid="{6BAA420E-208B-465F-99AA-B10DD566366C}"/>
    <cellStyle name="Įprastas 16" xfId="28" xr:uid="{2E49E38C-98A7-485F-9874-9FCA8655AE13}"/>
    <cellStyle name="Įprastas 2" xfId="2" xr:uid="{7C43243F-13DB-4A60-BB2F-39867D4951C5}"/>
    <cellStyle name="Įprastas 2 2" xfId="15" xr:uid="{925ADA2C-552B-4161-8451-23175C099D95}"/>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5 2" xfId="27" xr:uid="{C5330470-6BAE-40CA-AF75-15CEAEF07B97}"/>
    <cellStyle name="Įprastas 6" xfId="10" xr:uid="{21D3132B-9048-48C7-A8F1-8B7E60883DD5}"/>
    <cellStyle name="Įprastas 7" xfId="11" xr:uid="{EDDC513A-B335-4010-828E-FBC50615D944}"/>
    <cellStyle name="Įprastas 8" xfId="12" xr:uid="{49885F04-1225-4C4B-9C15-C94F7B509598}"/>
    <cellStyle name="Įprastas 9" xfId="16" xr:uid="{DCFA8FB8-926B-4E5D-A5A2-2CD9D0779AE5}"/>
    <cellStyle name="Normal 2" xfId="4" xr:uid="{0F041103-A804-4B16-80D9-454E88A16937}"/>
    <cellStyle name="Normal 2 2" xfId="14" xr:uid="{61CB606B-23CA-4146-9563-07E8AEAB22FD}"/>
    <cellStyle name="Normal 2 2 2" xfId="26" xr:uid="{E72836BA-E8B7-4A56-AAA2-36F7837B20B3}"/>
    <cellStyle name="Normal 2 3" xfId="17" xr:uid="{AF2E8583-D6A6-45A1-BC9F-E091123E7C5D}"/>
    <cellStyle name="Normal_1999 BIUDŽ projektas" xfId="9" xr:uid="{06FBD9D4-9A38-47C4-816C-344C9E579D67}"/>
    <cellStyle name="Normal_biudz uz 2001 atskaitomybe3" xfId="1" xr:uid="{FAA02F12-3E0A-486B-8356-A37138A0D659}"/>
    <cellStyle name="Normal_Sheet1" xfId="18" xr:uid="{B86C244F-C6C4-49F4-BB4A-FEBBE6415AFA}"/>
    <cellStyle name="Normal_TRECFORMantras2001333" xfId="7" xr:uid="{25B1E666-A6DF-4802-B70E-FC23B671FEF4}"/>
    <cellStyle name="Normal_VLK PSDFvykd" xfId="24" xr:uid="{8E6AE6F8-C3F7-4666-AEC0-D91980615155}"/>
    <cellStyle name="Paprastas_Lapas1" xfId="23"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topLeftCell="A4" zoomScale="99" zoomScaleNormal="100" zoomScaleSheetLayoutView="99" workbookViewId="0">
      <selection activeCell="P12" sqref="P12"/>
    </sheetView>
  </sheetViews>
  <sheetFormatPr defaultRowHeight="14.4"/>
  <sheetData>
    <row r="1" spans="1:9">
      <c r="A1" s="325" t="s">
        <v>0</v>
      </c>
      <c r="B1" s="326"/>
      <c r="C1" s="326"/>
      <c r="D1" s="326"/>
      <c r="E1" s="326"/>
      <c r="F1" s="326"/>
      <c r="G1" s="326"/>
      <c r="H1" s="326"/>
      <c r="I1" s="326"/>
    </row>
    <row r="2" spans="1:9">
      <c r="A2" s="326"/>
      <c r="B2" s="326"/>
      <c r="C2" s="326"/>
      <c r="D2" s="326"/>
      <c r="E2" s="326"/>
      <c r="F2" s="326"/>
      <c r="G2" s="326"/>
      <c r="H2" s="326"/>
      <c r="I2" s="326"/>
    </row>
    <row r="3" spans="1:9">
      <c r="A3" s="326"/>
      <c r="B3" s="326"/>
      <c r="C3" s="326"/>
      <c r="D3" s="326"/>
      <c r="E3" s="326"/>
      <c r="F3" s="326"/>
      <c r="G3" s="326"/>
      <c r="H3" s="326"/>
      <c r="I3" s="326"/>
    </row>
    <row r="4" spans="1:9">
      <c r="A4" s="326"/>
      <c r="B4" s="326"/>
      <c r="C4" s="326"/>
      <c r="D4" s="326"/>
      <c r="E4" s="326"/>
      <c r="F4" s="326"/>
      <c r="G4" s="326"/>
      <c r="H4" s="326"/>
      <c r="I4" s="326"/>
    </row>
    <row r="5" spans="1:9">
      <c r="A5" s="326"/>
      <c r="B5" s="326"/>
      <c r="C5" s="326"/>
      <c r="D5" s="326"/>
      <c r="E5" s="326"/>
      <c r="F5" s="326"/>
      <c r="G5" s="326"/>
      <c r="H5" s="326"/>
      <c r="I5" s="326"/>
    </row>
    <row r="6" spans="1:9">
      <c r="A6" s="326"/>
      <c r="B6" s="326"/>
      <c r="C6" s="326"/>
      <c r="D6" s="326"/>
      <c r="E6" s="326"/>
      <c r="F6" s="326"/>
      <c r="G6" s="326"/>
      <c r="H6" s="326"/>
      <c r="I6" s="326"/>
    </row>
    <row r="7" spans="1:9">
      <c r="A7" s="326"/>
      <c r="B7" s="326"/>
      <c r="C7" s="326"/>
      <c r="D7" s="326"/>
      <c r="E7" s="326"/>
      <c r="F7" s="326"/>
      <c r="G7" s="326"/>
      <c r="H7" s="326"/>
      <c r="I7" s="326"/>
    </row>
    <row r="8" spans="1:9">
      <c r="A8" s="326"/>
      <c r="B8" s="326"/>
      <c r="C8" s="326"/>
      <c r="D8" s="326"/>
      <c r="E8" s="326"/>
      <c r="F8" s="326"/>
      <c r="G8" s="326"/>
      <c r="H8" s="326"/>
      <c r="I8" s="326"/>
    </row>
    <row r="9" spans="1:9">
      <c r="A9" s="326"/>
      <c r="B9" s="326"/>
      <c r="C9" s="326"/>
      <c r="D9" s="326"/>
      <c r="E9" s="326"/>
      <c r="F9" s="326"/>
      <c r="G9" s="326"/>
      <c r="H9" s="326"/>
      <c r="I9" s="326"/>
    </row>
    <row r="10" spans="1:9">
      <c r="A10" s="326"/>
      <c r="B10" s="326"/>
      <c r="C10" s="326"/>
      <c r="D10" s="326"/>
      <c r="E10" s="326"/>
      <c r="F10" s="326"/>
      <c r="G10" s="326"/>
      <c r="H10" s="326"/>
      <c r="I10" s="326"/>
    </row>
    <row r="11" spans="1:9">
      <c r="A11" s="326"/>
      <c r="B11" s="326"/>
      <c r="C11" s="326"/>
      <c r="D11" s="326"/>
      <c r="E11" s="326"/>
      <c r="F11" s="326"/>
      <c r="G11" s="326"/>
      <c r="H11" s="326"/>
      <c r="I11" s="326"/>
    </row>
    <row r="12" spans="1:9">
      <c r="A12" s="326"/>
      <c r="B12" s="326"/>
      <c r="C12" s="326"/>
      <c r="D12" s="326"/>
      <c r="E12" s="326"/>
      <c r="F12" s="326"/>
      <c r="G12" s="326"/>
      <c r="H12" s="326"/>
      <c r="I12" s="326"/>
    </row>
    <row r="13" spans="1:9">
      <c r="A13" s="326"/>
      <c r="B13" s="326"/>
      <c r="C13" s="326"/>
      <c r="D13" s="326"/>
      <c r="E13" s="326"/>
      <c r="F13" s="326"/>
      <c r="G13" s="326"/>
      <c r="H13" s="326"/>
      <c r="I13" s="326"/>
    </row>
    <row r="14" spans="1:9">
      <c r="A14" s="326"/>
      <c r="B14" s="326"/>
      <c r="C14" s="326"/>
      <c r="D14" s="326"/>
      <c r="E14" s="326"/>
      <c r="F14" s="326"/>
      <c r="G14" s="326"/>
      <c r="H14" s="326"/>
      <c r="I14" s="326"/>
    </row>
    <row r="15" spans="1:9">
      <c r="A15" s="326"/>
      <c r="B15" s="326"/>
      <c r="C15" s="326"/>
      <c r="D15" s="326"/>
      <c r="E15" s="326"/>
      <c r="F15" s="326"/>
      <c r="G15" s="326"/>
      <c r="H15" s="326"/>
      <c r="I15" s="326"/>
    </row>
    <row r="16" spans="1:9">
      <c r="A16" s="326"/>
      <c r="B16" s="326"/>
      <c r="C16" s="326"/>
      <c r="D16" s="326"/>
      <c r="E16" s="326"/>
      <c r="F16" s="326"/>
      <c r="G16" s="326"/>
      <c r="H16" s="326"/>
      <c r="I16" s="326"/>
    </row>
    <row r="17" spans="1:9">
      <c r="A17" s="326"/>
      <c r="B17" s="326"/>
      <c r="C17" s="326"/>
      <c r="D17" s="326"/>
      <c r="E17" s="326"/>
      <c r="F17" s="326"/>
      <c r="G17" s="326"/>
      <c r="H17" s="326"/>
      <c r="I17" s="326"/>
    </row>
    <row r="18" spans="1:9">
      <c r="A18" s="326"/>
      <c r="B18" s="326"/>
      <c r="C18" s="326"/>
      <c r="D18" s="326"/>
      <c r="E18" s="326"/>
      <c r="F18" s="326"/>
      <c r="G18" s="326"/>
      <c r="H18" s="326"/>
      <c r="I18" s="326"/>
    </row>
    <row r="19" spans="1:9">
      <c r="A19" s="326"/>
      <c r="B19" s="326"/>
      <c r="C19" s="326"/>
      <c r="D19" s="326"/>
      <c r="E19" s="326"/>
      <c r="F19" s="326"/>
      <c r="G19" s="326"/>
      <c r="H19" s="326"/>
      <c r="I19" s="326"/>
    </row>
    <row r="20" spans="1:9">
      <c r="A20" s="326"/>
      <c r="B20" s="326"/>
      <c r="C20" s="326"/>
      <c r="D20" s="326"/>
      <c r="E20" s="326"/>
      <c r="F20" s="326"/>
      <c r="G20" s="326"/>
      <c r="H20" s="326"/>
      <c r="I20" s="326"/>
    </row>
    <row r="21" spans="1:9">
      <c r="A21" s="326"/>
      <c r="B21" s="326"/>
      <c r="C21" s="326"/>
      <c r="D21" s="326"/>
      <c r="E21" s="326"/>
      <c r="F21" s="326"/>
      <c r="G21" s="326"/>
      <c r="H21" s="326"/>
      <c r="I21" s="326"/>
    </row>
    <row r="22" spans="1:9">
      <c r="A22" s="326"/>
      <c r="B22" s="326"/>
      <c r="C22" s="326"/>
      <c r="D22" s="326"/>
      <c r="E22" s="326"/>
      <c r="F22" s="326"/>
      <c r="G22" s="326"/>
      <c r="H22" s="326"/>
      <c r="I22" s="326"/>
    </row>
    <row r="23" spans="1:9">
      <c r="A23" s="326"/>
      <c r="B23" s="326"/>
      <c r="C23" s="326"/>
      <c r="D23" s="326"/>
      <c r="E23" s="326"/>
      <c r="F23" s="326"/>
      <c r="G23" s="326"/>
      <c r="H23" s="326"/>
      <c r="I23" s="326"/>
    </row>
    <row r="24" spans="1:9">
      <c r="A24" s="326"/>
      <c r="B24" s="326"/>
      <c r="C24" s="326"/>
      <c r="D24" s="326"/>
      <c r="E24" s="326"/>
      <c r="F24" s="326"/>
      <c r="G24" s="326"/>
      <c r="H24" s="326"/>
      <c r="I24" s="326"/>
    </row>
    <row r="25" spans="1:9">
      <c r="A25" s="326"/>
      <c r="B25" s="326"/>
      <c r="C25" s="326"/>
      <c r="D25" s="326"/>
      <c r="E25" s="326"/>
      <c r="F25" s="326"/>
      <c r="G25" s="326"/>
      <c r="H25" s="326"/>
      <c r="I25" s="326"/>
    </row>
    <row r="26" spans="1:9">
      <c r="A26" s="326"/>
      <c r="B26" s="326"/>
      <c r="C26" s="326"/>
      <c r="D26" s="326"/>
      <c r="E26" s="326"/>
      <c r="F26" s="326"/>
      <c r="G26" s="326"/>
      <c r="H26" s="326"/>
      <c r="I26" s="326"/>
    </row>
    <row r="27" spans="1:9">
      <c r="A27" s="326"/>
      <c r="B27" s="326"/>
      <c r="C27" s="326"/>
      <c r="D27" s="326"/>
      <c r="E27" s="326"/>
      <c r="F27" s="326"/>
      <c r="G27" s="326"/>
      <c r="H27" s="326"/>
      <c r="I27" s="326"/>
    </row>
    <row r="28" spans="1:9">
      <c r="A28" s="326"/>
      <c r="B28" s="326"/>
      <c r="C28" s="326"/>
      <c r="D28" s="326"/>
      <c r="E28" s="326"/>
      <c r="F28" s="326"/>
      <c r="G28" s="326"/>
      <c r="H28" s="326"/>
      <c r="I28" s="326"/>
    </row>
    <row r="29" spans="1:9">
      <c r="A29" s="326"/>
      <c r="B29" s="326"/>
      <c r="C29" s="326"/>
      <c r="D29" s="326"/>
      <c r="E29" s="326"/>
      <c r="F29" s="326"/>
      <c r="G29" s="326"/>
      <c r="H29" s="326"/>
      <c r="I29" s="326"/>
    </row>
    <row r="30" spans="1:9">
      <c r="A30" s="326"/>
      <c r="B30" s="326"/>
      <c r="C30" s="326"/>
      <c r="D30" s="326"/>
      <c r="E30" s="326"/>
      <c r="F30" s="326"/>
      <c r="G30" s="326"/>
      <c r="H30" s="326"/>
      <c r="I30" s="326"/>
    </row>
    <row r="31" spans="1:9">
      <c r="A31" s="326"/>
      <c r="B31" s="326"/>
      <c r="C31" s="326"/>
      <c r="D31" s="326"/>
      <c r="E31" s="326"/>
      <c r="F31" s="326"/>
      <c r="G31" s="326"/>
      <c r="H31" s="326"/>
      <c r="I31" s="326"/>
    </row>
    <row r="32" spans="1:9">
      <c r="A32" s="326"/>
      <c r="B32" s="326"/>
      <c r="C32" s="326"/>
      <c r="D32" s="326"/>
      <c r="E32" s="326"/>
      <c r="F32" s="326"/>
      <c r="G32" s="326"/>
      <c r="H32" s="326"/>
      <c r="I32" s="326"/>
    </row>
    <row r="33" spans="1:9">
      <c r="A33" s="326"/>
      <c r="B33" s="326"/>
      <c r="C33" s="326"/>
      <c r="D33" s="326"/>
      <c r="E33" s="326"/>
      <c r="F33" s="326"/>
      <c r="G33" s="326"/>
      <c r="H33" s="326"/>
      <c r="I33" s="326"/>
    </row>
    <row r="34" spans="1:9">
      <c r="A34" s="326"/>
      <c r="B34" s="326"/>
      <c r="C34" s="326"/>
      <c r="D34" s="326"/>
      <c r="E34" s="326"/>
      <c r="F34" s="326"/>
      <c r="G34" s="326"/>
      <c r="H34" s="326"/>
      <c r="I34" s="326"/>
    </row>
    <row r="35" spans="1:9">
      <c r="A35" s="326"/>
      <c r="B35" s="326"/>
      <c r="C35" s="326"/>
      <c r="D35" s="326"/>
      <c r="E35" s="326"/>
      <c r="F35" s="326"/>
      <c r="G35" s="326"/>
      <c r="H35" s="326"/>
      <c r="I35" s="326"/>
    </row>
    <row r="36" spans="1:9">
      <c r="A36" s="326"/>
      <c r="B36" s="326"/>
      <c r="C36" s="326"/>
      <c r="D36" s="326"/>
      <c r="E36" s="326"/>
      <c r="F36" s="326"/>
      <c r="G36" s="326"/>
      <c r="H36" s="326"/>
      <c r="I36" s="326"/>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topLeftCell="A35" zoomScale="107" zoomScaleNormal="100" zoomScaleSheetLayoutView="107" workbookViewId="0">
      <selection activeCell="O16" sqref="O16"/>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27" t="s">
        <v>1</v>
      </c>
      <c r="B6" s="327"/>
      <c r="C6" s="327"/>
      <c r="D6" s="327"/>
      <c r="E6" s="327"/>
      <c r="F6" s="327"/>
      <c r="G6" s="327"/>
      <c r="H6" s="327"/>
      <c r="I6" s="327"/>
    </row>
    <row r="10" spans="1:10" ht="31.95" customHeight="1">
      <c r="A10" s="328" t="s">
        <v>2</v>
      </c>
      <c r="B10" s="328"/>
      <c r="C10" s="328"/>
      <c r="D10" s="328"/>
      <c r="E10" s="328"/>
      <c r="F10" s="328"/>
      <c r="G10" s="328"/>
      <c r="H10" s="328"/>
      <c r="I10" s="328"/>
      <c r="J10" s="1">
        <v>3</v>
      </c>
    </row>
    <row r="11" spans="1:10" ht="30.6" customHeight="1">
      <c r="A11" s="328" t="s">
        <v>3</v>
      </c>
      <c r="B11" s="328"/>
      <c r="C11" s="328"/>
      <c r="D11" s="328"/>
      <c r="E11" s="328"/>
      <c r="F11" s="328"/>
      <c r="G11" s="328"/>
      <c r="H11" s="328"/>
      <c r="I11" s="328"/>
      <c r="J11" s="1">
        <v>4</v>
      </c>
    </row>
    <row r="12" spans="1:10">
      <c r="A12" s="328" t="s">
        <v>4</v>
      </c>
      <c r="B12" s="328"/>
      <c r="C12" s="328"/>
      <c r="D12" s="328"/>
      <c r="E12" s="328"/>
      <c r="F12" s="328"/>
      <c r="G12" s="328"/>
      <c r="H12" s="328"/>
      <c r="I12" s="328"/>
      <c r="J12" s="1">
        <v>6</v>
      </c>
    </row>
    <row r="13" spans="1:10" ht="33" customHeight="1">
      <c r="A13" s="328" t="s">
        <v>5</v>
      </c>
      <c r="B13" s="328"/>
      <c r="C13" s="328"/>
      <c r="D13" s="328"/>
      <c r="E13" s="328"/>
      <c r="F13" s="328"/>
      <c r="G13" s="328"/>
      <c r="H13" s="328"/>
      <c r="I13" s="328"/>
      <c r="J13" s="1">
        <v>18</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C1FEB-7457-417F-8BF3-79CF0C333461}">
  <sheetPr>
    <pageSetUpPr fitToPage="1"/>
  </sheetPr>
  <dimension ref="A1:T108"/>
  <sheetViews>
    <sheetView showGridLines="0" topLeftCell="A7" zoomScale="68" zoomScaleNormal="68" workbookViewId="0">
      <selection activeCell="B55" sqref="B55"/>
    </sheetView>
  </sheetViews>
  <sheetFormatPr defaultColWidth="9.33203125" defaultRowHeight="15.6"/>
  <cols>
    <col min="1" max="1" width="13.5546875" style="296" customWidth="1"/>
    <col min="2" max="2" width="94.6640625" style="294" customWidth="1"/>
    <col min="3" max="9" width="26" style="295" customWidth="1"/>
    <col min="10" max="10" width="9.33203125" style="294" customWidth="1"/>
    <col min="11" max="11" width="11.5546875" style="294" customWidth="1"/>
    <col min="12" max="16384" width="9.33203125" style="294"/>
  </cols>
  <sheetData>
    <row r="1" spans="1:11">
      <c r="H1" s="329" t="s">
        <v>6</v>
      </c>
      <c r="I1" s="329"/>
      <c r="J1" s="330"/>
      <c r="K1" s="330"/>
    </row>
    <row r="2" spans="1:11">
      <c r="D2" s="323"/>
      <c r="H2" s="329" t="s">
        <v>7</v>
      </c>
      <c r="I2" s="329"/>
      <c r="J2" s="330"/>
      <c r="K2" s="330"/>
    </row>
    <row r="3" spans="1:11">
      <c r="C3" s="322"/>
      <c r="D3" s="321"/>
      <c r="E3" s="322"/>
      <c r="F3" s="322"/>
      <c r="G3" s="322"/>
      <c r="H3" s="329" t="s">
        <v>8</v>
      </c>
      <c r="I3" s="329"/>
      <c r="J3" s="330"/>
      <c r="K3" s="330"/>
    </row>
    <row r="4" spans="1:11">
      <c r="D4" s="321"/>
      <c r="H4" s="329" t="s">
        <v>9</v>
      </c>
      <c r="I4" s="329"/>
      <c r="J4" s="330"/>
      <c r="K4" s="330"/>
    </row>
    <row r="5" spans="1:11">
      <c r="D5" s="321"/>
      <c r="H5" s="329" t="s">
        <v>10</v>
      </c>
      <c r="I5" s="329"/>
      <c r="J5" s="330"/>
      <c r="K5" s="330"/>
    </row>
    <row r="6" spans="1:11">
      <c r="H6" s="329"/>
      <c r="I6" s="329"/>
      <c r="J6" s="330"/>
      <c r="K6" s="330"/>
    </row>
    <row r="7" spans="1:11">
      <c r="H7" s="329"/>
      <c r="I7" s="329"/>
      <c r="J7" s="330"/>
      <c r="K7" s="330"/>
    </row>
    <row r="8" spans="1:11">
      <c r="H8" s="329"/>
      <c r="I8" s="329"/>
      <c r="J8" s="330"/>
      <c r="K8" s="330"/>
    </row>
    <row r="9" spans="1:11" ht="10.5" customHeight="1">
      <c r="G9" s="294"/>
      <c r="H9" s="329"/>
      <c r="I9" s="329"/>
    </row>
    <row r="10" spans="1:11">
      <c r="A10" s="334" t="s">
        <v>11</v>
      </c>
      <c r="B10" s="334"/>
      <c r="C10" s="334"/>
      <c r="D10" s="334"/>
      <c r="E10" s="334"/>
      <c r="F10" s="334"/>
      <c r="G10" s="334"/>
      <c r="H10" s="334"/>
      <c r="I10" s="334"/>
    </row>
    <row r="11" spans="1:11" ht="9" customHeight="1">
      <c r="A11" s="320"/>
      <c r="B11" s="320"/>
      <c r="C11" s="320"/>
      <c r="D11" s="320"/>
      <c r="E11" s="320"/>
      <c r="F11" s="320"/>
      <c r="G11" s="320"/>
      <c r="H11" s="320"/>
      <c r="I11" s="320"/>
    </row>
    <row r="12" spans="1:11">
      <c r="A12" s="334" t="s">
        <v>12</v>
      </c>
      <c r="B12" s="334"/>
      <c r="C12" s="334"/>
      <c r="D12" s="334"/>
      <c r="E12" s="334"/>
      <c r="F12" s="334"/>
      <c r="G12" s="334"/>
      <c r="H12" s="334"/>
      <c r="I12" s="334"/>
    </row>
    <row r="13" spans="1:11" ht="8.25" customHeight="1">
      <c r="A13" s="320"/>
      <c r="B13" s="320"/>
      <c r="C13" s="320"/>
      <c r="D13" s="320"/>
      <c r="E13" s="320"/>
      <c r="F13" s="320"/>
      <c r="G13" s="320"/>
      <c r="H13" s="320"/>
      <c r="I13" s="320"/>
    </row>
    <row r="14" spans="1:11">
      <c r="A14" s="334" t="s">
        <v>13</v>
      </c>
      <c r="B14" s="334"/>
      <c r="C14" s="334"/>
      <c r="D14" s="334"/>
      <c r="E14" s="334"/>
      <c r="F14" s="334"/>
      <c r="G14" s="334"/>
      <c r="H14" s="334"/>
      <c r="I14" s="334"/>
    </row>
    <row r="15" spans="1:11" ht="11.25" customHeight="1">
      <c r="A15" s="320"/>
      <c r="B15" s="320"/>
      <c r="C15" s="320"/>
      <c r="D15" s="320"/>
      <c r="E15" s="320"/>
      <c r="F15" s="320"/>
      <c r="G15" s="320"/>
      <c r="H15" s="320"/>
      <c r="I15" s="320"/>
    </row>
    <row r="16" spans="1:11">
      <c r="A16" s="335" t="s">
        <v>14</v>
      </c>
      <c r="B16" s="335"/>
      <c r="C16" s="335"/>
      <c r="D16" s="335"/>
      <c r="E16" s="335"/>
      <c r="F16" s="335"/>
      <c r="G16" s="335"/>
      <c r="H16" s="335"/>
      <c r="I16" s="335"/>
    </row>
    <row r="17" spans="1:20">
      <c r="A17" s="336" t="s">
        <v>15</v>
      </c>
      <c r="B17" s="336"/>
      <c r="C17" s="336"/>
      <c r="D17" s="336"/>
      <c r="E17" s="336"/>
      <c r="F17" s="336"/>
      <c r="G17" s="336"/>
      <c r="H17" s="336"/>
      <c r="I17" s="336"/>
    </row>
    <row r="18" spans="1:20">
      <c r="B18" s="295"/>
    </row>
    <row r="19" spans="1:20">
      <c r="A19" s="337" t="s">
        <v>16</v>
      </c>
      <c r="B19" s="337"/>
      <c r="C19" s="337"/>
      <c r="D19" s="337"/>
      <c r="E19" s="337"/>
      <c r="F19" s="337"/>
      <c r="G19" s="337"/>
      <c r="H19" s="337"/>
      <c r="I19" s="337"/>
    </row>
    <row r="20" spans="1:20">
      <c r="A20" s="336" t="s">
        <v>17</v>
      </c>
      <c r="B20" s="336"/>
      <c r="C20" s="336"/>
      <c r="D20" s="336"/>
      <c r="E20" s="336"/>
      <c r="F20" s="336"/>
      <c r="G20" s="336"/>
      <c r="H20" s="336"/>
      <c r="I20" s="336"/>
    </row>
    <row r="21" spans="1:20" ht="7.5" customHeight="1"/>
    <row r="22" spans="1:20" ht="10.5" customHeight="1"/>
    <row r="23" spans="1:20" ht="16.2">
      <c r="A23" s="338" t="s">
        <v>18</v>
      </c>
      <c r="B23" s="338"/>
      <c r="C23" s="338"/>
      <c r="I23" s="319" t="s">
        <v>19</v>
      </c>
    </row>
    <row r="24" spans="1:20">
      <c r="A24" s="339" t="s">
        <v>20</v>
      </c>
      <c r="B24" s="339"/>
      <c r="C24" s="340" t="s">
        <v>21</v>
      </c>
      <c r="D24" s="340"/>
      <c r="E24" s="340" t="s">
        <v>22</v>
      </c>
      <c r="F24" s="340"/>
      <c r="G24" s="340"/>
      <c r="H24" s="340" t="s">
        <v>23</v>
      </c>
      <c r="I24" s="340"/>
    </row>
    <row r="25" spans="1:20">
      <c r="A25" s="318" t="s">
        <v>24</v>
      </c>
      <c r="B25" s="318" t="s">
        <v>25</v>
      </c>
      <c r="C25" s="317" t="s">
        <v>26</v>
      </c>
      <c r="D25" s="317" t="s">
        <v>27</v>
      </c>
      <c r="E25" s="317" t="s">
        <v>28</v>
      </c>
      <c r="F25" s="311" t="s">
        <v>29</v>
      </c>
      <c r="G25" s="311" t="s">
        <v>30</v>
      </c>
      <c r="H25" s="317" t="s">
        <v>26</v>
      </c>
      <c r="I25" s="317" t="s">
        <v>27</v>
      </c>
    </row>
    <row r="26" spans="1:20" s="299" customFormat="1">
      <c r="A26" s="312">
        <v>1</v>
      </c>
      <c r="B26" s="312">
        <v>2</v>
      </c>
      <c r="C26" s="312">
        <v>3</v>
      </c>
      <c r="D26" s="312">
        <v>4</v>
      </c>
      <c r="E26" s="312">
        <v>5</v>
      </c>
      <c r="F26" s="312">
        <v>6</v>
      </c>
      <c r="G26" s="312">
        <v>7</v>
      </c>
      <c r="H26" s="312">
        <v>8</v>
      </c>
      <c r="I26" s="312">
        <v>9</v>
      </c>
      <c r="T26" s="294"/>
    </row>
    <row r="27" spans="1:20" s="299" customFormat="1" ht="31.2">
      <c r="A27" s="331" t="s">
        <v>31</v>
      </c>
      <c r="B27" s="313" t="s">
        <v>32</v>
      </c>
      <c r="C27" s="317">
        <f>SUM(C28:C31)</f>
        <v>536364312.70999998</v>
      </c>
      <c r="D27" s="317">
        <f>SUM(D28:D31)</f>
        <v>638.39</v>
      </c>
      <c r="E27" s="317">
        <f>E32+E37</f>
        <v>556664000</v>
      </c>
      <c r="F27" s="317">
        <f>SUM(F28:F31)</f>
        <v>619964139.59000003</v>
      </c>
      <c r="G27" s="317">
        <f>SUM(G28:G31)</f>
        <v>602019165.22000003</v>
      </c>
      <c r="H27" s="317">
        <f>C27-D27+F27-G27+I27</f>
        <v>554308653.48000002</v>
      </c>
      <c r="I27" s="317">
        <f>SUM(I28:I31)</f>
        <v>4.79</v>
      </c>
    </row>
    <row r="28" spans="1:20" s="299" customFormat="1">
      <c r="A28" s="332"/>
      <c r="B28" s="315" t="s">
        <v>33</v>
      </c>
      <c r="C28" s="316">
        <f>C33+C37+C39</f>
        <v>535686132.51999998</v>
      </c>
      <c r="D28" s="316">
        <f>D33+D37+D39</f>
        <v>0</v>
      </c>
      <c r="E28" s="316" t="s">
        <v>34</v>
      </c>
      <c r="F28" s="316">
        <f>F33+F37+F39</f>
        <v>619847975.36000001</v>
      </c>
      <c r="G28" s="316">
        <f>G33+G37+G39</f>
        <v>601909437.24000001</v>
      </c>
      <c r="H28" s="306">
        <f>C28+F28-G28+I28-D28</f>
        <v>553624670.6400001</v>
      </c>
      <c r="I28" s="316">
        <f>I33+I37+I39</f>
        <v>0</v>
      </c>
    </row>
    <row r="29" spans="1:20" s="299" customFormat="1">
      <c r="A29" s="332"/>
      <c r="B29" s="315" t="s">
        <v>35</v>
      </c>
      <c r="C29" s="316">
        <f>C34+C40</f>
        <v>69306</v>
      </c>
      <c r="D29" s="316">
        <f>D34+D40</f>
        <v>85.14</v>
      </c>
      <c r="E29" s="316" t="s">
        <v>34</v>
      </c>
      <c r="F29" s="316">
        <f>F34+F40</f>
        <v>19870.72</v>
      </c>
      <c r="G29" s="316">
        <f>G34+G40</f>
        <v>10946.71</v>
      </c>
      <c r="H29" s="306">
        <f>C29+F29-G29+I29-D29</f>
        <v>78144.87000000001</v>
      </c>
      <c r="I29" s="316">
        <f>I34+I40</f>
        <v>0</v>
      </c>
    </row>
    <row r="30" spans="1:20" s="299" customFormat="1">
      <c r="A30" s="332"/>
      <c r="B30" s="315" t="s">
        <v>36</v>
      </c>
      <c r="C30" s="316">
        <f>C35+C41</f>
        <v>577158.58000000007</v>
      </c>
      <c r="D30" s="316">
        <f>D35+D41</f>
        <v>553.25</v>
      </c>
      <c r="E30" s="316" t="s">
        <v>34</v>
      </c>
      <c r="F30" s="316">
        <f>F35+F41</f>
        <v>95385.01</v>
      </c>
      <c r="G30" s="316">
        <f>G35+G41</f>
        <v>95474.48</v>
      </c>
      <c r="H30" s="306">
        <f>C30+F30-G30+I30-D30</f>
        <v>576520.65000000014</v>
      </c>
      <c r="I30" s="316">
        <f>I35+I41</f>
        <v>4.79</v>
      </c>
    </row>
    <row r="31" spans="1:20" s="299" customFormat="1">
      <c r="A31" s="333"/>
      <c r="B31" s="315" t="s">
        <v>37</v>
      </c>
      <c r="C31" s="316">
        <f>C36+C42</f>
        <v>31715.61</v>
      </c>
      <c r="D31" s="316">
        <v>0</v>
      </c>
      <c r="E31" s="316" t="s">
        <v>34</v>
      </c>
      <c r="F31" s="316">
        <f>F36</f>
        <v>908.5</v>
      </c>
      <c r="G31" s="316">
        <f>G36</f>
        <v>3306.79</v>
      </c>
      <c r="H31" s="306">
        <f>C31+F31-G31+I31-D31</f>
        <v>29317.32</v>
      </c>
      <c r="I31" s="316">
        <f>I36</f>
        <v>0</v>
      </c>
    </row>
    <row r="32" spans="1:20" s="299" customFormat="1" ht="31.2">
      <c r="A32" s="336" t="s">
        <v>38</v>
      </c>
      <c r="B32" s="308" t="s">
        <v>39</v>
      </c>
      <c r="C32" s="306">
        <f>SUM(C33:C36)</f>
        <v>536360717.83000004</v>
      </c>
      <c r="D32" s="306">
        <f>SUM(D33:D36)</f>
        <v>0</v>
      </c>
      <c r="E32" s="306">
        <v>532030000</v>
      </c>
      <c r="F32" s="306">
        <f>SUM(F33:F36)</f>
        <v>619946929.47000003</v>
      </c>
      <c r="G32" s="306">
        <f>SUM(G33:G36)</f>
        <v>601999577.49000001</v>
      </c>
      <c r="H32" s="306">
        <f>SUM(H33:H36)</f>
        <v>554308069.80999994</v>
      </c>
      <c r="I32" s="306">
        <f>SUM(I33:I36)</f>
        <v>0</v>
      </c>
    </row>
    <row r="33" spans="1:9" s="299" customFormat="1">
      <c r="A33" s="336"/>
      <c r="B33" s="315" t="s">
        <v>33</v>
      </c>
      <c r="C33" s="306">
        <v>535682539.18000001</v>
      </c>
      <c r="D33" s="306">
        <v>0</v>
      </c>
      <c r="E33" s="306" t="s">
        <v>34</v>
      </c>
      <c r="F33" s="306">
        <v>619832348.36000001</v>
      </c>
      <c r="G33" s="306">
        <v>601890667.69000006</v>
      </c>
      <c r="H33" s="306">
        <f>C33+F33-G33+I33-D33</f>
        <v>553624219.8499999</v>
      </c>
      <c r="I33" s="306">
        <v>0</v>
      </c>
    </row>
    <row r="34" spans="1:9" s="299" customFormat="1">
      <c r="A34" s="336"/>
      <c r="B34" s="315" t="s">
        <v>35</v>
      </c>
      <c r="C34" s="306">
        <v>69306</v>
      </c>
      <c r="D34" s="306">
        <v>0</v>
      </c>
      <c r="E34" s="306" t="s">
        <v>34</v>
      </c>
      <c r="F34" s="306">
        <v>19312.39</v>
      </c>
      <c r="G34" s="306">
        <v>10606.4</v>
      </c>
      <c r="H34" s="306">
        <f>C34+F34-G34+I34-D34</f>
        <v>78011.990000000005</v>
      </c>
      <c r="I34" s="306">
        <v>0</v>
      </c>
    </row>
    <row r="35" spans="1:9" s="299" customFormat="1">
      <c r="A35" s="336"/>
      <c r="B35" s="315" t="s">
        <v>36</v>
      </c>
      <c r="C35" s="306">
        <v>577157.04</v>
      </c>
      <c r="D35" s="306">
        <v>0</v>
      </c>
      <c r="E35" s="306" t="s">
        <v>34</v>
      </c>
      <c r="F35" s="306">
        <v>94360.22</v>
      </c>
      <c r="G35" s="306">
        <v>94996.61</v>
      </c>
      <c r="H35" s="306">
        <f>C35+F35-G35+I35-D35</f>
        <v>576520.65</v>
      </c>
      <c r="I35" s="306">
        <v>0</v>
      </c>
    </row>
    <row r="36" spans="1:9" s="299" customFormat="1">
      <c r="A36" s="336"/>
      <c r="B36" s="315" t="s">
        <v>37</v>
      </c>
      <c r="C36" s="306">
        <v>31715.61</v>
      </c>
      <c r="D36" s="306">
        <v>0</v>
      </c>
      <c r="E36" s="306" t="s">
        <v>34</v>
      </c>
      <c r="F36" s="306">
        <v>908.5</v>
      </c>
      <c r="G36" s="306">
        <v>3306.79</v>
      </c>
      <c r="H36" s="306">
        <f>C36+F36-G36+I36-D36</f>
        <v>29317.32</v>
      </c>
      <c r="I36" s="306">
        <v>0</v>
      </c>
    </row>
    <row r="37" spans="1:9" s="299" customFormat="1">
      <c r="A37" s="312" t="s">
        <v>40</v>
      </c>
      <c r="B37" s="308" t="s">
        <v>41</v>
      </c>
      <c r="C37" s="306">
        <v>0</v>
      </c>
      <c r="D37" s="306">
        <v>0</v>
      </c>
      <c r="E37" s="306">
        <v>24634000</v>
      </c>
      <c r="F37" s="306">
        <v>0</v>
      </c>
      <c r="G37" s="306">
        <v>0</v>
      </c>
      <c r="H37" s="306">
        <f>C37+F37-G37+I37-D37</f>
        <v>0</v>
      </c>
      <c r="I37" s="306">
        <v>0</v>
      </c>
    </row>
    <row r="38" spans="1:9" s="299" customFormat="1" ht="46.8">
      <c r="A38" s="345" t="s">
        <v>42</v>
      </c>
      <c r="B38" s="308" t="s">
        <v>43</v>
      </c>
      <c r="C38" s="306">
        <f>SUM(C39:C41)</f>
        <v>3594.88</v>
      </c>
      <c r="D38" s="306">
        <f>SUM(D39:D41)</f>
        <v>638.39</v>
      </c>
      <c r="E38" s="306" t="s">
        <v>34</v>
      </c>
      <c r="F38" s="306">
        <f>SUM(F39:F41)</f>
        <v>17210.12</v>
      </c>
      <c r="G38" s="306">
        <f>SUM(G39:G41)</f>
        <v>19587.73</v>
      </c>
      <c r="H38" s="306">
        <f>C38-D38+F38-G38+I38</f>
        <v>583.67000000000098</v>
      </c>
      <c r="I38" s="306">
        <f>SUM(I39:I41)</f>
        <v>4.79</v>
      </c>
    </row>
    <row r="39" spans="1:9" s="299" customFormat="1">
      <c r="A39" s="346"/>
      <c r="B39" s="315" t="s">
        <v>33</v>
      </c>
      <c r="C39" s="306">
        <v>3593.34</v>
      </c>
      <c r="D39" s="306">
        <v>0</v>
      </c>
      <c r="E39" s="306" t="s">
        <v>34</v>
      </c>
      <c r="F39" s="306">
        <v>15627</v>
      </c>
      <c r="G39" s="306">
        <v>18769.55</v>
      </c>
      <c r="H39" s="306">
        <f>C39+F39-G39+I39-D39</f>
        <v>450.79000000000087</v>
      </c>
      <c r="I39" s="306">
        <v>0</v>
      </c>
    </row>
    <row r="40" spans="1:9" s="299" customFormat="1">
      <c r="A40" s="346"/>
      <c r="B40" s="315" t="s">
        <v>35</v>
      </c>
      <c r="C40" s="306">
        <v>0</v>
      </c>
      <c r="D40" s="306">
        <v>85.14</v>
      </c>
      <c r="E40" s="306" t="s">
        <v>34</v>
      </c>
      <c r="F40" s="306">
        <v>558.33000000000004</v>
      </c>
      <c r="G40" s="306">
        <v>340.31</v>
      </c>
      <c r="H40" s="306">
        <f>C40+F40-G40+I40-D40</f>
        <v>132.88000000000005</v>
      </c>
      <c r="I40" s="306">
        <v>0</v>
      </c>
    </row>
    <row r="41" spans="1:9" s="299" customFormat="1">
      <c r="A41" s="350"/>
      <c r="B41" s="315" t="s">
        <v>36</v>
      </c>
      <c r="C41" s="306">
        <v>1.54</v>
      </c>
      <c r="D41" s="306">
        <v>553.25</v>
      </c>
      <c r="E41" s="306" t="s">
        <v>34</v>
      </c>
      <c r="F41" s="306">
        <v>1024.79</v>
      </c>
      <c r="G41" s="306">
        <v>477.87</v>
      </c>
      <c r="H41" s="306">
        <f>C41+F41-G41+I41-D41</f>
        <v>0</v>
      </c>
      <c r="I41" s="306">
        <v>4.79</v>
      </c>
    </row>
    <row r="42" spans="1:9" s="298" customFormat="1">
      <c r="A42" s="314" t="s">
        <v>44</v>
      </c>
      <c r="B42" s="313" t="s">
        <v>45</v>
      </c>
      <c r="C42" s="311">
        <f>SUM(C43:C44)</f>
        <v>0</v>
      </c>
      <c r="D42" s="311">
        <f>SUM(D43:D44)</f>
        <v>0</v>
      </c>
      <c r="E42" s="311">
        <v>41834000</v>
      </c>
      <c r="F42" s="311">
        <f>SUM(F43:F44)</f>
        <v>25625500</v>
      </c>
      <c r="G42" s="311">
        <f>SUM(G43:G44)</f>
        <v>25625500</v>
      </c>
      <c r="H42" s="311">
        <f>C42-D42+F42-G42+I42</f>
        <v>0</v>
      </c>
      <c r="I42" s="311">
        <f>SUM(I43:I44)</f>
        <v>0</v>
      </c>
    </row>
    <row r="43" spans="1:9" s="299" customFormat="1">
      <c r="A43" s="312" t="s">
        <v>46</v>
      </c>
      <c r="B43" s="308" t="s">
        <v>413</v>
      </c>
      <c r="C43" s="306">
        <v>0</v>
      </c>
      <c r="D43" s="306">
        <v>0</v>
      </c>
      <c r="E43" s="306" t="s">
        <v>34</v>
      </c>
      <c r="F43" s="306">
        <v>25625500</v>
      </c>
      <c r="G43" s="306">
        <v>25625500</v>
      </c>
      <c r="H43" s="306">
        <f>C43+F43-G43+I43-D43</f>
        <v>0</v>
      </c>
      <c r="I43" s="306">
        <v>0</v>
      </c>
    </row>
    <row r="44" spans="1:9" s="299" customFormat="1">
      <c r="A44" s="312" t="s">
        <v>47</v>
      </c>
      <c r="B44" s="308" t="s">
        <v>48</v>
      </c>
      <c r="C44" s="306">
        <v>0</v>
      </c>
      <c r="D44" s="306">
        <v>0</v>
      </c>
      <c r="E44" s="306" t="s">
        <v>34</v>
      </c>
      <c r="F44" s="306">
        <v>0</v>
      </c>
      <c r="G44" s="306">
        <v>0</v>
      </c>
      <c r="H44" s="306">
        <f>C44+F44-G44+I44-D44</f>
        <v>0</v>
      </c>
      <c r="I44" s="306">
        <v>0</v>
      </c>
    </row>
    <row r="45" spans="1:9" s="298" customFormat="1">
      <c r="A45" s="314" t="s">
        <v>49</v>
      </c>
      <c r="B45" s="313" t="s">
        <v>50</v>
      </c>
      <c r="C45" s="311">
        <f>SUM(C46:C51)+C56</f>
        <v>17054376.02</v>
      </c>
      <c r="D45" s="311">
        <f>SUM(D46:D51)+D56</f>
        <v>0.26</v>
      </c>
      <c r="E45" s="311">
        <v>3816000</v>
      </c>
      <c r="F45" s="311">
        <f>SUM(F46:F51)+F56</f>
        <v>10245261.52</v>
      </c>
      <c r="G45" s="311">
        <f>SUM(G46:G51)+G56</f>
        <v>9751946.2899999991</v>
      </c>
      <c r="H45" s="311">
        <f>SUM(H46:H51)+H56</f>
        <v>17547691.25</v>
      </c>
      <c r="I45" s="311">
        <f>SUM(I46:I51)+I56</f>
        <v>0.26</v>
      </c>
    </row>
    <row r="46" spans="1:9" s="299" customFormat="1" ht="31.2">
      <c r="A46" s="312" t="s">
        <v>51</v>
      </c>
      <c r="B46" s="308" t="s">
        <v>52</v>
      </c>
      <c r="C46" s="306">
        <v>0</v>
      </c>
      <c r="D46" s="306">
        <v>0</v>
      </c>
      <c r="E46" s="306" t="s">
        <v>34</v>
      </c>
      <c r="F46" s="306">
        <v>0</v>
      </c>
      <c r="G46" s="306">
        <v>0</v>
      </c>
      <c r="H46" s="306">
        <v>0</v>
      </c>
      <c r="I46" s="306">
        <v>0</v>
      </c>
    </row>
    <row r="47" spans="1:9" s="298" customFormat="1" ht="31.2">
      <c r="A47" s="312" t="s">
        <v>53</v>
      </c>
      <c r="B47" s="308" t="s">
        <v>54</v>
      </c>
      <c r="C47" s="306">
        <v>0</v>
      </c>
      <c r="D47" s="306">
        <v>0</v>
      </c>
      <c r="E47" s="306" t="s">
        <v>34</v>
      </c>
      <c r="F47" s="306">
        <v>756454.65</v>
      </c>
      <c r="G47" s="306">
        <v>756454.65</v>
      </c>
      <c r="H47" s="306">
        <f>C47-D47+F47-G47+I47</f>
        <v>0</v>
      </c>
      <c r="I47" s="306">
        <v>0</v>
      </c>
    </row>
    <row r="48" spans="1:9" s="305" customFormat="1">
      <c r="A48" s="312" t="s">
        <v>55</v>
      </c>
      <c r="B48" s="308" t="s">
        <v>56</v>
      </c>
      <c r="C48" s="306">
        <v>0</v>
      </c>
      <c r="D48" s="306">
        <v>0</v>
      </c>
      <c r="E48" s="306" t="s">
        <v>34</v>
      </c>
      <c r="F48" s="306">
        <v>5863.96</v>
      </c>
      <c r="G48" s="306">
        <v>5863.96</v>
      </c>
      <c r="H48" s="306">
        <f>C48-D48+F48-G48+I48</f>
        <v>0</v>
      </c>
      <c r="I48" s="306">
        <v>0</v>
      </c>
    </row>
    <row r="49" spans="1:9" s="305" customFormat="1">
      <c r="A49" s="312" t="s">
        <v>57</v>
      </c>
      <c r="B49" s="308" t="s">
        <v>58</v>
      </c>
      <c r="C49" s="306">
        <v>0</v>
      </c>
      <c r="D49" s="306">
        <v>0</v>
      </c>
      <c r="E49" s="306" t="s">
        <v>34</v>
      </c>
      <c r="F49" s="306">
        <v>31</v>
      </c>
      <c r="G49" s="306">
        <v>31</v>
      </c>
      <c r="H49" s="306">
        <f>C49-D49+F49-G49+I49</f>
        <v>0</v>
      </c>
      <c r="I49" s="306">
        <v>0</v>
      </c>
    </row>
    <row r="50" spans="1:9" s="305" customFormat="1">
      <c r="A50" s="312" t="s">
        <v>59</v>
      </c>
      <c r="B50" s="308" t="s">
        <v>60</v>
      </c>
      <c r="C50" s="306">
        <v>0</v>
      </c>
      <c r="D50" s="306">
        <v>0</v>
      </c>
      <c r="E50" s="306" t="s">
        <v>34</v>
      </c>
      <c r="F50" s="306">
        <v>0</v>
      </c>
      <c r="G50" s="306">
        <v>0</v>
      </c>
      <c r="H50" s="306">
        <f>C50-D50+F50-G50+I50</f>
        <v>0</v>
      </c>
      <c r="I50" s="306">
        <v>0</v>
      </c>
    </row>
    <row r="51" spans="1:9" s="310" customFormat="1">
      <c r="A51" s="312" t="s">
        <v>61</v>
      </c>
      <c r="B51" s="308" t="s">
        <v>62</v>
      </c>
      <c r="C51" s="311">
        <f>SUM(C52:C53)</f>
        <v>0</v>
      </c>
      <c r="D51" s="311">
        <f>SUM(D52:D53)</f>
        <v>0</v>
      </c>
      <c r="E51" s="311" t="s">
        <v>34</v>
      </c>
      <c r="F51" s="311">
        <f>SUM(F52:F53)</f>
        <v>6989998.4299999997</v>
      </c>
      <c r="G51" s="311">
        <f>SUM(G52:G53)</f>
        <v>6989998.4299999997</v>
      </c>
      <c r="H51" s="311">
        <f>SUM(H52:H53)</f>
        <v>0</v>
      </c>
      <c r="I51" s="311">
        <f>SUM(I52:I53)</f>
        <v>0</v>
      </c>
    </row>
    <row r="52" spans="1:9" s="305" customFormat="1">
      <c r="A52" s="309" t="s">
        <v>63</v>
      </c>
      <c r="B52" s="308" t="s">
        <v>37</v>
      </c>
      <c r="C52" s="306">
        <v>0</v>
      </c>
      <c r="D52" s="306">
        <v>0</v>
      </c>
      <c r="E52" s="306" t="s">
        <v>34</v>
      </c>
      <c r="F52" s="306">
        <v>6989998.4299999997</v>
      </c>
      <c r="G52" s="306">
        <v>6989998.4299999997</v>
      </c>
      <c r="H52" s="306">
        <f>C52-D52+F52-G52+I52</f>
        <v>0</v>
      </c>
      <c r="I52" s="306">
        <v>0</v>
      </c>
    </row>
    <row r="53" spans="1:9" s="299" customFormat="1">
      <c r="A53" s="342" t="s">
        <v>64</v>
      </c>
      <c r="B53" s="308" t="s">
        <v>65</v>
      </c>
      <c r="C53" s="306">
        <f>SUM(C54:C55)</f>
        <v>0</v>
      </c>
      <c r="D53" s="306">
        <f>SUM(D54:D55)</f>
        <v>0</v>
      </c>
      <c r="E53" s="306" t="s">
        <v>34</v>
      </c>
      <c r="F53" s="306">
        <f>SUM(F54:F55)</f>
        <v>0</v>
      </c>
      <c r="G53" s="306">
        <f>SUM(G54:G55)</f>
        <v>0</v>
      </c>
      <c r="H53" s="306">
        <f>C53-D53+F53-G53+I53</f>
        <v>0</v>
      </c>
      <c r="I53" s="306">
        <v>0</v>
      </c>
    </row>
    <row r="54" spans="1:9" s="299" customFormat="1">
      <c r="A54" s="343"/>
      <c r="B54" s="308" t="s">
        <v>66</v>
      </c>
      <c r="C54" s="306">
        <v>0</v>
      </c>
      <c r="D54" s="306">
        <v>0</v>
      </c>
      <c r="E54" s="306" t="s">
        <v>34</v>
      </c>
      <c r="F54" s="306">
        <v>0</v>
      </c>
      <c r="G54" s="306">
        <v>0</v>
      </c>
      <c r="H54" s="306">
        <f>C54+F54-G54+I54-D54</f>
        <v>0</v>
      </c>
      <c r="I54" s="306">
        <v>0</v>
      </c>
    </row>
    <row r="55" spans="1:9" s="299" customFormat="1">
      <c r="A55" s="344"/>
      <c r="B55" s="308" t="s">
        <v>67</v>
      </c>
      <c r="C55" s="306">
        <v>0</v>
      </c>
      <c r="D55" s="306">
        <v>0</v>
      </c>
      <c r="E55" s="306" t="s">
        <v>34</v>
      </c>
      <c r="F55" s="306">
        <v>0</v>
      </c>
      <c r="G55" s="306">
        <v>0</v>
      </c>
      <c r="H55" s="306">
        <f>C55+F55-G55+I55-D55</f>
        <v>0</v>
      </c>
      <c r="I55" s="306">
        <v>0</v>
      </c>
    </row>
    <row r="56" spans="1:9" s="305" customFormat="1">
      <c r="A56" s="345" t="s">
        <v>68</v>
      </c>
      <c r="B56" s="307" t="s">
        <v>69</v>
      </c>
      <c r="C56" s="306">
        <f>SUM(C57:C60)</f>
        <v>17054376.02</v>
      </c>
      <c r="D56" s="306">
        <f>SUM(D57:D60)</f>
        <v>0.26</v>
      </c>
      <c r="E56" s="306" t="s">
        <v>34</v>
      </c>
      <c r="F56" s="306">
        <f>SUM(F57:F60)</f>
        <v>2492913.48</v>
      </c>
      <c r="G56" s="306">
        <f>SUM(G57:G60)</f>
        <v>1999598.25</v>
      </c>
      <c r="H56" s="306">
        <f>SUM(H57:H60)</f>
        <v>17547691.25</v>
      </c>
      <c r="I56" s="306">
        <f>SUM(I57:I60)</f>
        <v>0.26</v>
      </c>
    </row>
    <row r="57" spans="1:9" s="305" customFormat="1">
      <c r="A57" s="346"/>
      <c r="B57" s="307" t="s">
        <v>70</v>
      </c>
      <c r="C57" s="306">
        <v>43340.97</v>
      </c>
      <c r="D57" s="306">
        <v>0.26</v>
      </c>
      <c r="E57" s="306"/>
      <c r="F57" s="306">
        <f>196694.32-318.8</f>
        <v>196375.52000000002</v>
      </c>
      <c r="G57" s="306">
        <f>208500.04-318.8</f>
        <v>208181.24000000002</v>
      </c>
      <c r="H57" s="306">
        <f>C57+F57-G57+I57-D57</f>
        <v>31535.25</v>
      </c>
      <c r="I57" s="306">
        <f>D57</f>
        <v>0.26</v>
      </c>
    </row>
    <row r="58" spans="1:9" s="305" customFormat="1">
      <c r="A58" s="346"/>
      <c r="B58" s="304" t="s">
        <v>71</v>
      </c>
      <c r="C58" s="306">
        <v>0</v>
      </c>
      <c r="D58" s="306">
        <v>0</v>
      </c>
      <c r="E58" s="306" t="s">
        <v>34</v>
      </c>
      <c r="F58" s="306">
        <v>318.8</v>
      </c>
      <c r="G58" s="306">
        <v>318.8</v>
      </c>
      <c r="H58" s="306">
        <f>C58+F58-G58+I58-D58</f>
        <v>0</v>
      </c>
      <c r="I58" s="306">
        <v>0</v>
      </c>
    </row>
    <row r="59" spans="1:9" s="305" customFormat="1" ht="31.2">
      <c r="A59" s="346"/>
      <c r="B59" s="304" t="s">
        <v>414</v>
      </c>
      <c r="C59" s="303">
        <v>7248623.0199999996</v>
      </c>
      <c r="D59" s="303">
        <v>0</v>
      </c>
      <c r="E59" s="303" t="s">
        <v>34</v>
      </c>
      <c r="F59" s="303">
        <v>1140138.17</v>
      </c>
      <c r="G59" s="303">
        <v>869880.17</v>
      </c>
      <c r="H59" s="306">
        <f>C59+F59-G59+I59-D59</f>
        <v>7518881.0199999996</v>
      </c>
      <c r="I59" s="306">
        <v>0</v>
      </c>
    </row>
    <row r="60" spans="1:9" s="298" customFormat="1" ht="31.8" thickBot="1">
      <c r="A60" s="347"/>
      <c r="B60" s="304" t="s">
        <v>72</v>
      </c>
      <c r="C60" s="303">
        <v>9762412.0299999993</v>
      </c>
      <c r="D60" s="303">
        <v>0</v>
      </c>
      <c r="E60" s="303" t="s">
        <v>34</v>
      </c>
      <c r="F60" s="303">
        <v>1156080.99</v>
      </c>
      <c r="G60" s="303">
        <v>921218.04</v>
      </c>
      <c r="H60" s="303">
        <f>C60+F60-G60+I60-D60</f>
        <v>9997274.9800000004</v>
      </c>
      <c r="I60" s="303">
        <v>0</v>
      </c>
    </row>
    <row r="61" spans="1:9" s="298" customFormat="1" ht="16.2" thickBot="1">
      <c r="A61" s="348" t="s">
        <v>73</v>
      </c>
      <c r="B61" s="349"/>
      <c r="C61" s="302">
        <f t="shared" ref="C61:I61" si="0">C27+C42+C45</f>
        <v>553418688.73000002</v>
      </c>
      <c r="D61" s="302">
        <f t="shared" si="0"/>
        <v>638.65</v>
      </c>
      <c r="E61" s="302">
        <f t="shared" si="0"/>
        <v>602314000</v>
      </c>
      <c r="F61" s="302">
        <f t="shared" si="0"/>
        <v>655834901.11000001</v>
      </c>
      <c r="G61" s="302">
        <f t="shared" si="0"/>
        <v>637396611.50999999</v>
      </c>
      <c r="H61" s="302">
        <f t="shared" si="0"/>
        <v>571856344.73000002</v>
      </c>
      <c r="I61" s="301">
        <f t="shared" si="0"/>
        <v>5.05</v>
      </c>
    </row>
    <row r="62" spans="1:9">
      <c r="A62" s="294"/>
      <c r="C62" s="300"/>
      <c r="D62" s="300"/>
      <c r="E62" s="300"/>
      <c r="F62" s="300"/>
      <c r="G62" s="300"/>
      <c r="H62" s="300"/>
      <c r="I62" s="300"/>
    </row>
    <row r="63" spans="1:9" s="299" customFormat="1">
      <c r="A63" s="341" t="s">
        <v>74</v>
      </c>
      <c r="B63" s="341"/>
      <c r="C63" s="294"/>
      <c r="D63" s="341"/>
      <c r="E63" s="341"/>
      <c r="F63" s="295"/>
      <c r="H63" s="341" t="s">
        <v>75</v>
      </c>
      <c r="I63" s="341"/>
    </row>
    <row r="64" spans="1:9" s="298" customFormat="1">
      <c r="A64" s="296"/>
      <c r="B64" s="294"/>
      <c r="C64" s="295"/>
      <c r="D64" s="341" t="s">
        <v>76</v>
      </c>
      <c r="E64" s="341"/>
      <c r="F64" s="295"/>
      <c r="H64" s="295"/>
      <c r="I64" s="295"/>
    </row>
    <row r="65" spans="1:10" s="298" customFormat="1">
      <c r="A65" s="296"/>
      <c r="B65" s="294"/>
      <c r="C65" s="295"/>
      <c r="D65" s="295"/>
      <c r="E65" s="295"/>
      <c r="F65" s="295"/>
      <c r="H65" s="295"/>
      <c r="I65" s="295"/>
    </row>
    <row r="66" spans="1:10" s="298" customFormat="1">
      <c r="A66" s="341" t="s">
        <v>77</v>
      </c>
      <c r="B66" s="341"/>
      <c r="C66" s="295"/>
      <c r="D66" s="341"/>
      <c r="E66" s="341"/>
      <c r="F66" s="295"/>
      <c r="H66" s="341" t="s">
        <v>78</v>
      </c>
      <c r="I66" s="341"/>
    </row>
    <row r="67" spans="1:10">
      <c r="D67" s="341" t="s">
        <v>76</v>
      </c>
      <c r="E67" s="341"/>
    </row>
    <row r="69" spans="1:10" ht="16.2">
      <c r="A69" s="297"/>
      <c r="B69" s="296"/>
      <c r="C69" s="294"/>
      <c r="J69" s="295"/>
    </row>
    <row r="108" s="294" customFormat="1"/>
  </sheetData>
  <mergeCells count="43">
    <mergeCell ref="D67:E67"/>
    <mergeCell ref="D63:E63"/>
    <mergeCell ref="A32:A36"/>
    <mergeCell ref="H63:I63"/>
    <mergeCell ref="D64:E64"/>
    <mergeCell ref="A66:B66"/>
    <mergeCell ref="D66:E66"/>
    <mergeCell ref="H66:I66"/>
    <mergeCell ref="A63:B63"/>
    <mergeCell ref="A53:A55"/>
    <mergeCell ref="A56:A60"/>
    <mergeCell ref="A61:B61"/>
    <mergeCell ref="A38:A41"/>
    <mergeCell ref="H9:I9"/>
    <mergeCell ref="A27:A31"/>
    <mergeCell ref="A12:I12"/>
    <mergeCell ref="A14:I14"/>
    <mergeCell ref="A16:I16"/>
    <mergeCell ref="A17:I17"/>
    <mergeCell ref="A19:I19"/>
    <mergeCell ref="A20:I20"/>
    <mergeCell ref="A23:C23"/>
    <mergeCell ref="A10:I10"/>
    <mergeCell ref="A24:B24"/>
    <mergeCell ref="C24:D24"/>
    <mergeCell ref="E24:G24"/>
    <mergeCell ref="H24:I24"/>
    <mergeCell ref="H7:I7"/>
    <mergeCell ref="J7:K7"/>
    <mergeCell ref="H8:I8"/>
    <mergeCell ref="H1:I1"/>
    <mergeCell ref="J1:K1"/>
    <mergeCell ref="H2:I2"/>
    <mergeCell ref="J2:K2"/>
    <mergeCell ref="H3:I3"/>
    <mergeCell ref="J3:K3"/>
    <mergeCell ref="H4:I4"/>
    <mergeCell ref="J4:K4"/>
    <mergeCell ref="H5:I5"/>
    <mergeCell ref="J5:K5"/>
    <mergeCell ref="H6:I6"/>
    <mergeCell ref="J6:K6"/>
    <mergeCell ref="J8:K8"/>
  </mergeCells>
  <pageMargins left="0.59055118110236227" right="0.59055118110236227" top="0.39370078740157483" bottom="0.19685039370078741" header="0.31496062992125984" footer="0.31496062992125984"/>
  <pageSetup paperSize="9" scale="43"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4270-79CE-49CD-B04B-A1566389B2DA}">
  <sheetPr>
    <pageSetUpPr fitToPage="1"/>
  </sheetPr>
  <dimension ref="A1:V42"/>
  <sheetViews>
    <sheetView view="pageBreakPreview" topLeftCell="A26" zoomScale="55" zoomScaleNormal="66" zoomScaleSheetLayoutView="55" workbookViewId="0">
      <selection activeCell="E34" sqref="E34"/>
    </sheetView>
  </sheetViews>
  <sheetFormatPr defaultColWidth="7.5546875" defaultRowHeight="15.6"/>
  <cols>
    <col min="1" max="1" width="12" style="167" customWidth="1"/>
    <col min="2" max="2" width="37.44140625" style="166" customWidth="1"/>
    <col min="3" max="3" width="12.88671875" style="166" customWidth="1"/>
    <col min="4" max="4" width="14.44140625" style="166" customWidth="1"/>
    <col min="5" max="5" width="18.33203125" style="166" customWidth="1"/>
    <col min="6" max="6" width="16.33203125" style="166" customWidth="1"/>
    <col min="7" max="7" width="15.44140625" style="166" customWidth="1"/>
    <col min="8" max="8" width="13" style="166" customWidth="1"/>
    <col min="9" max="9" width="17.88671875" style="166" customWidth="1"/>
    <col min="10" max="12" width="15.88671875" style="166" customWidth="1"/>
    <col min="13" max="13" width="16.6640625" style="166" customWidth="1"/>
    <col min="14" max="15" width="12.5546875" style="166" customWidth="1"/>
    <col min="16" max="16" width="17.44140625" style="166" customWidth="1"/>
    <col min="17" max="17" width="14.33203125" style="166" customWidth="1"/>
    <col min="18" max="18" width="16.33203125" style="166" customWidth="1"/>
    <col min="19" max="19" width="15.109375" style="166" customWidth="1"/>
    <col min="20" max="20" width="14.33203125" style="166" customWidth="1"/>
    <col min="21" max="22" width="14.88671875" style="166" customWidth="1"/>
    <col min="23" max="23" width="10.44140625" style="166" customWidth="1"/>
    <col min="24" max="24" width="10" style="166" customWidth="1"/>
    <col min="25" max="16384" width="7.5546875" style="166"/>
  </cols>
  <sheetData>
    <row r="1" spans="1:18">
      <c r="M1" s="352" t="s">
        <v>79</v>
      </c>
      <c r="N1" s="352"/>
      <c r="O1" s="352"/>
      <c r="P1" s="352"/>
      <c r="Q1" s="352"/>
      <c r="R1" s="352"/>
    </row>
    <row r="2" spans="1:18">
      <c r="M2" s="352" t="s">
        <v>80</v>
      </c>
      <c r="N2" s="352"/>
      <c r="O2" s="352"/>
      <c r="P2" s="352"/>
      <c r="Q2" s="352"/>
      <c r="R2" s="352"/>
    </row>
    <row r="3" spans="1:18">
      <c r="M3" s="166" t="s">
        <v>81</v>
      </c>
    </row>
    <row r="4" spans="1:18">
      <c r="M4" s="352" t="s">
        <v>82</v>
      </c>
      <c r="N4" s="352"/>
      <c r="O4" s="352"/>
      <c r="P4" s="352"/>
      <c r="Q4" s="352"/>
      <c r="R4" s="352"/>
    </row>
    <row r="5" spans="1:18">
      <c r="M5" s="218"/>
      <c r="N5" s="218"/>
      <c r="O5" s="218"/>
      <c r="P5" s="218"/>
      <c r="Q5" s="218"/>
      <c r="R5" s="218"/>
    </row>
    <row r="6" spans="1:18">
      <c r="M6" s="218"/>
      <c r="N6" s="218"/>
      <c r="O6" s="218"/>
      <c r="P6" s="218"/>
      <c r="Q6" s="218"/>
      <c r="R6" s="218"/>
    </row>
    <row r="7" spans="1:18" ht="21.6" customHeight="1">
      <c r="A7" s="353"/>
      <c r="B7" s="354"/>
      <c r="C7" s="354"/>
      <c r="D7" s="354"/>
      <c r="E7" s="354"/>
      <c r="F7" s="354"/>
      <c r="G7" s="354"/>
      <c r="H7" s="354"/>
      <c r="I7" s="354"/>
      <c r="J7" s="354"/>
      <c r="K7" s="354"/>
      <c r="L7" s="354"/>
      <c r="M7" s="354"/>
      <c r="N7" s="354"/>
      <c r="O7" s="354"/>
      <c r="P7" s="354"/>
      <c r="Q7" s="354"/>
      <c r="R7" s="354"/>
    </row>
    <row r="8" spans="1:18" ht="21.6" customHeight="1">
      <c r="B8" s="180"/>
      <c r="D8" s="217"/>
      <c r="E8" s="355" t="s">
        <v>83</v>
      </c>
      <c r="F8" s="355"/>
      <c r="G8" s="355"/>
      <c r="H8" s="355"/>
      <c r="I8" s="355"/>
      <c r="J8" s="355"/>
      <c r="K8" s="355"/>
      <c r="L8" s="355"/>
      <c r="M8" s="217"/>
      <c r="N8" s="217"/>
      <c r="O8" s="217"/>
      <c r="P8" s="217"/>
      <c r="Q8" s="180"/>
      <c r="R8" s="180"/>
    </row>
    <row r="9" spans="1:18" ht="23.4" customHeight="1">
      <c r="A9" s="216"/>
      <c r="B9" s="214"/>
      <c r="C9" s="356" t="s">
        <v>84</v>
      </c>
      <c r="D9" s="356"/>
      <c r="E9" s="356"/>
      <c r="F9" s="356"/>
      <c r="G9" s="356"/>
      <c r="H9" s="356"/>
      <c r="I9" s="356"/>
      <c r="J9" s="356"/>
      <c r="K9" s="356"/>
      <c r="L9" s="356"/>
      <c r="M9" s="356"/>
      <c r="N9" s="356"/>
      <c r="O9" s="215"/>
      <c r="P9" s="215"/>
      <c r="Q9" s="214"/>
      <c r="R9" s="214"/>
    </row>
    <row r="11" spans="1:18" ht="28.2" customHeight="1">
      <c r="A11" s="357" t="s">
        <v>85</v>
      </c>
      <c r="B11" s="357"/>
      <c r="C11" s="357"/>
      <c r="D11" s="357"/>
      <c r="E11" s="357"/>
      <c r="F11" s="357"/>
      <c r="G11" s="357"/>
      <c r="H11" s="357"/>
      <c r="I11" s="357"/>
      <c r="J11" s="357"/>
      <c r="K11" s="357"/>
      <c r="L11" s="357"/>
      <c r="M11" s="357"/>
      <c r="N11" s="357"/>
      <c r="O11" s="357"/>
      <c r="P11" s="357"/>
      <c r="Q11" s="357"/>
      <c r="R11" s="357"/>
    </row>
    <row r="12" spans="1:18" ht="30" customHeight="1">
      <c r="A12" s="212"/>
      <c r="B12" s="211"/>
      <c r="C12" s="358" t="s">
        <v>86</v>
      </c>
      <c r="D12" s="358"/>
      <c r="E12" s="358"/>
      <c r="F12" s="358"/>
      <c r="G12" s="358"/>
      <c r="H12" s="358"/>
      <c r="I12" s="358"/>
      <c r="J12" s="358"/>
      <c r="K12" s="358"/>
      <c r="L12" s="358"/>
      <c r="M12" s="358"/>
      <c r="N12" s="210"/>
      <c r="O12" s="210"/>
      <c r="P12" s="210"/>
      <c r="Q12" s="210"/>
      <c r="R12" s="210"/>
    </row>
    <row r="13" spans="1:18" ht="30" customHeight="1">
      <c r="A13" s="212"/>
      <c r="B13" s="211"/>
      <c r="C13" s="210"/>
      <c r="D13" s="213"/>
      <c r="E13" s="213"/>
      <c r="F13" s="358" t="s">
        <v>415</v>
      </c>
      <c r="G13" s="359"/>
      <c r="H13" s="359"/>
      <c r="I13" s="359"/>
      <c r="J13" s="359"/>
      <c r="K13" s="213"/>
      <c r="L13" s="213"/>
      <c r="M13" s="213"/>
      <c r="N13" s="210"/>
      <c r="O13" s="210"/>
      <c r="P13" s="210"/>
      <c r="Q13" s="210"/>
      <c r="R13" s="210"/>
    </row>
    <row r="14" spans="1:18" ht="18.600000000000001" customHeight="1">
      <c r="A14" s="212"/>
      <c r="B14" s="211"/>
      <c r="C14" s="210"/>
      <c r="D14" s="210"/>
      <c r="E14" s="210"/>
      <c r="F14" s="360" t="s">
        <v>87</v>
      </c>
      <c r="G14" s="360"/>
      <c r="H14" s="360"/>
      <c r="I14" s="360"/>
      <c r="J14" s="361"/>
      <c r="K14" s="208"/>
    </row>
    <row r="15" spans="1:18" ht="18.600000000000001" customHeight="1">
      <c r="A15" s="212"/>
      <c r="B15" s="211"/>
      <c r="C15" s="210"/>
      <c r="D15" s="210"/>
      <c r="E15" s="210"/>
      <c r="F15" s="208"/>
      <c r="G15" s="208"/>
      <c r="H15" s="209" t="s">
        <v>88</v>
      </c>
      <c r="I15" s="208"/>
      <c r="J15" s="208"/>
      <c r="K15" s="208"/>
    </row>
    <row r="16" spans="1:18" ht="16.95" customHeight="1">
      <c r="A16" s="362"/>
      <c r="B16" s="362"/>
      <c r="C16" s="205"/>
      <c r="D16" s="205"/>
      <c r="H16" s="207" t="s">
        <v>89</v>
      </c>
      <c r="R16" s="206"/>
    </row>
    <row r="17" spans="1:18" ht="24" customHeight="1">
      <c r="A17" s="351" t="s">
        <v>90</v>
      </c>
      <c r="B17" s="351"/>
      <c r="C17" s="205"/>
      <c r="D17" s="205"/>
      <c r="R17" s="204" t="s">
        <v>91</v>
      </c>
    </row>
    <row r="18" spans="1:18" s="199" customFormat="1" ht="34.950000000000003" customHeight="1">
      <c r="A18" s="364" t="s">
        <v>92</v>
      </c>
      <c r="B18" s="364"/>
      <c r="C18" s="364" t="s">
        <v>21</v>
      </c>
      <c r="D18" s="364"/>
      <c r="E18" s="364" t="s">
        <v>93</v>
      </c>
      <c r="F18" s="364" t="s">
        <v>94</v>
      </c>
      <c r="G18" s="364"/>
      <c r="H18" s="364"/>
      <c r="I18" s="364" t="s">
        <v>95</v>
      </c>
      <c r="J18" s="364" t="s">
        <v>96</v>
      </c>
      <c r="K18" s="365"/>
      <c r="L18" s="364" t="s">
        <v>97</v>
      </c>
      <c r="M18" s="366" t="s">
        <v>94</v>
      </c>
      <c r="N18" s="367"/>
      <c r="O18" s="368"/>
      <c r="P18" s="369" t="s">
        <v>98</v>
      </c>
      <c r="Q18" s="364" t="s">
        <v>23</v>
      </c>
      <c r="R18" s="364"/>
    </row>
    <row r="19" spans="1:18" s="199" customFormat="1" ht="94.2" customHeight="1">
      <c r="A19" s="203" t="s">
        <v>99</v>
      </c>
      <c r="B19" s="202" t="s">
        <v>25</v>
      </c>
      <c r="C19" s="200" t="s">
        <v>100</v>
      </c>
      <c r="D19" s="200" t="s">
        <v>101</v>
      </c>
      <c r="E19" s="364"/>
      <c r="F19" s="200" t="s">
        <v>102</v>
      </c>
      <c r="G19" s="200" t="s">
        <v>103</v>
      </c>
      <c r="H19" s="200" t="s">
        <v>104</v>
      </c>
      <c r="I19" s="364"/>
      <c r="J19" s="201" t="s">
        <v>105</v>
      </c>
      <c r="K19" s="201" t="s">
        <v>106</v>
      </c>
      <c r="L19" s="364"/>
      <c r="M19" s="200" t="s">
        <v>107</v>
      </c>
      <c r="N19" s="200" t="s">
        <v>104</v>
      </c>
      <c r="O19" s="200" t="s">
        <v>106</v>
      </c>
      <c r="P19" s="370"/>
      <c r="Q19" s="200" t="s">
        <v>100</v>
      </c>
      <c r="R19" s="200" t="s">
        <v>101</v>
      </c>
    </row>
    <row r="20" spans="1:18" s="196" customFormat="1" ht="15.6" customHeight="1" thickBot="1">
      <c r="A20" s="197">
        <v>1</v>
      </c>
      <c r="B20" s="198">
        <v>2</v>
      </c>
      <c r="C20" s="197">
        <v>3</v>
      </c>
      <c r="D20" s="197">
        <v>4</v>
      </c>
      <c r="E20" s="197">
        <v>5</v>
      </c>
      <c r="F20" s="197">
        <v>6</v>
      </c>
      <c r="G20" s="197">
        <v>7</v>
      </c>
      <c r="H20" s="197">
        <v>8</v>
      </c>
      <c r="I20" s="197">
        <v>9</v>
      </c>
      <c r="J20" s="197">
        <v>10</v>
      </c>
      <c r="K20" s="197">
        <v>11</v>
      </c>
      <c r="L20" s="197">
        <v>12</v>
      </c>
      <c r="M20" s="197">
        <v>13</v>
      </c>
      <c r="N20" s="197">
        <v>14</v>
      </c>
      <c r="O20" s="197">
        <v>15</v>
      </c>
      <c r="P20" s="197">
        <v>16</v>
      </c>
      <c r="Q20" s="197">
        <v>17</v>
      </c>
      <c r="R20" s="197">
        <v>18</v>
      </c>
    </row>
    <row r="21" spans="1:18" s="189" customFormat="1" ht="35.25" customHeight="1" thickBot="1">
      <c r="A21" s="371" t="s">
        <v>108</v>
      </c>
      <c r="B21" s="372"/>
      <c r="C21" s="195">
        <f>SUM(C22+C27+C32+C33+C34)</f>
        <v>4245</v>
      </c>
      <c r="D21" s="195">
        <f t="shared" ref="D21:R21" si="0">SUM(D22+D27+D32+D33+D34)</f>
        <v>9567075.0700000003</v>
      </c>
      <c r="E21" s="195">
        <f t="shared" si="0"/>
        <v>51653800</v>
      </c>
      <c r="F21" s="195">
        <f t="shared" si="0"/>
        <v>51653800</v>
      </c>
      <c r="G21" s="195">
        <f t="shared" si="0"/>
        <v>0</v>
      </c>
      <c r="H21" s="195">
        <f t="shared" si="0"/>
        <v>0</v>
      </c>
      <c r="I21" s="195">
        <f t="shared" si="0"/>
        <v>39782765.550000004</v>
      </c>
      <c r="J21" s="195">
        <f t="shared" si="0"/>
        <v>38494571.709999993</v>
      </c>
      <c r="K21" s="195">
        <f t="shared" si="0"/>
        <v>20293.8</v>
      </c>
      <c r="L21" s="195">
        <f t="shared" si="0"/>
        <v>38388063.639999993</v>
      </c>
      <c r="M21" s="195">
        <f t="shared" si="0"/>
        <v>38388063.639999993</v>
      </c>
      <c r="N21" s="195">
        <f t="shared" si="0"/>
        <v>0</v>
      </c>
      <c r="O21" s="195">
        <f t="shared" si="0"/>
        <v>0</v>
      </c>
      <c r="P21" s="195">
        <f t="shared" si="0"/>
        <v>38388063.639999993</v>
      </c>
      <c r="Q21" s="195">
        <f t="shared" si="0"/>
        <v>714487.39</v>
      </c>
      <c r="R21" s="195">
        <f t="shared" si="0"/>
        <v>11672019.369999999</v>
      </c>
    </row>
    <row r="22" spans="1:18" s="189" customFormat="1" ht="78">
      <c r="A22" s="187" t="s">
        <v>44</v>
      </c>
      <c r="B22" s="186" t="s">
        <v>109</v>
      </c>
      <c r="C22" s="181">
        <v>0</v>
      </c>
      <c r="D22" s="181">
        <f t="shared" ref="D22:R22" si="1">SUM(D23:D26)</f>
        <v>4672756.45</v>
      </c>
      <c r="E22" s="181">
        <f t="shared" si="1"/>
        <v>29862600</v>
      </c>
      <c r="F22" s="181">
        <f t="shared" si="1"/>
        <v>29862600</v>
      </c>
      <c r="G22" s="181">
        <f t="shared" si="1"/>
        <v>0</v>
      </c>
      <c r="H22" s="181">
        <f t="shared" si="1"/>
        <v>0</v>
      </c>
      <c r="I22" s="181">
        <f t="shared" si="1"/>
        <v>25469705.290000003</v>
      </c>
      <c r="J22" s="181">
        <f t="shared" si="1"/>
        <v>23399274.959999997</v>
      </c>
      <c r="K22" s="181">
        <f t="shared" si="1"/>
        <v>0</v>
      </c>
      <c r="L22" s="181">
        <f t="shared" si="1"/>
        <v>23399274.959999997</v>
      </c>
      <c r="M22" s="181">
        <f t="shared" si="1"/>
        <v>23399274.959999997</v>
      </c>
      <c r="N22" s="181">
        <f t="shared" si="1"/>
        <v>0</v>
      </c>
      <c r="O22" s="181">
        <f t="shared" si="1"/>
        <v>0</v>
      </c>
      <c r="P22" s="181">
        <f t="shared" si="1"/>
        <v>23399274.959999997</v>
      </c>
      <c r="Q22" s="181">
        <f t="shared" si="1"/>
        <v>0</v>
      </c>
      <c r="R22" s="181">
        <f t="shared" si="1"/>
        <v>6743186.7799999984</v>
      </c>
    </row>
    <row r="23" spans="1:18" s="189" customFormat="1" ht="31.2">
      <c r="A23" s="194" t="s">
        <v>47</v>
      </c>
      <c r="B23" s="193" t="s">
        <v>110</v>
      </c>
      <c r="C23" s="183">
        <v>0</v>
      </c>
      <c r="D23" s="183">
        <v>3760272.77</v>
      </c>
      <c r="E23" s="183">
        <f>SUM(F23:H23)</f>
        <v>15000000</v>
      </c>
      <c r="F23" s="183">
        <v>15000000</v>
      </c>
      <c r="G23" s="183">
        <v>0</v>
      </c>
      <c r="H23" s="183">
        <v>0</v>
      </c>
      <c r="I23" s="183">
        <v>13049718.98</v>
      </c>
      <c r="J23" s="183">
        <v>13654531.640000001</v>
      </c>
      <c r="K23" s="183">
        <v>0</v>
      </c>
      <c r="L23" s="183">
        <f>SUM(M23:O23)</f>
        <v>13654531.640000001</v>
      </c>
      <c r="M23" s="183">
        <v>13654531.640000001</v>
      </c>
      <c r="N23" s="183">
        <v>0</v>
      </c>
      <c r="O23" s="183">
        <v>0</v>
      </c>
      <c r="P23" s="183">
        <f>+L23-O23</f>
        <v>13654531.640000001</v>
      </c>
      <c r="Q23" s="183">
        <v>0</v>
      </c>
      <c r="R23" s="183">
        <f>+I23-C23+D23-L23+Q23</f>
        <v>3155460.1099999994</v>
      </c>
    </row>
    <row r="24" spans="1:18" s="189" customFormat="1" ht="46.8">
      <c r="A24" s="194" t="s">
        <v>111</v>
      </c>
      <c r="B24" s="193" t="s">
        <v>112</v>
      </c>
      <c r="C24" s="183">
        <v>0</v>
      </c>
      <c r="D24" s="183">
        <v>8610.7099999999991</v>
      </c>
      <c r="E24" s="183">
        <f>SUM(F24:H24)</f>
        <v>6881300</v>
      </c>
      <c r="F24" s="183">
        <v>6881300</v>
      </c>
      <c r="G24" s="183">
        <v>0</v>
      </c>
      <c r="H24" s="183">
        <v>0</v>
      </c>
      <c r="I24" s="183">
        <v>4445412.6399999997</v>
      </c>
      <c r="J24" s="183">
        <v>3531556.58</v>
      </c>
      <c r="K24" s="183">
        <v>0</v>
      </c>
      <c r="L24" s="183">
        <f>SUM(M24:O24)</f>
        <v>3531556.58</v>
      </c>
      <c r="M24" s="183">
        <v>3531556.58</v>
      </c>
      <c r="N24" s="183">
        <v>0</v>
      </c>
      <c r="O24" s="183">
        <v>0</v>
      </c>
      <c r="P24" s="183">
        <f>+L24-O24</f>
        <v>3531556.58</v>
      </c>
      <c r="Q24" s="183"/>
      <c r="R24" s="183">
        <f>+I24-C24+D24-L24+Q24</f>
        <v>922466.76999999955</v>
      </c>
    </row>
    <row r="25" spans="1:18" s="189" customFormat="1">
      <c r="A25" s="194" t="s">
        <v>113</v>
      </c>
      <c r="B25" s="193" t="s">
        <v>114</v>
      </c>
      <c r="C25" s="183">
        <v>0</v>
      </c>
      <c r="D25" s="183">
        <v>217740.58</v>
      </c>
      <c r="E25" s="183">
        <f>SUM(F25:H25)</f>
        <v>1670000</v>
      </c>
      <c r="F25" s="183">
        <v>1670000</v>
      </c>
      <c r="G25" s="183">
        <v>0</v>
      </c>
      <c r="H25" s="183">
        <v>0</v>
      </c>
      <c r="I25" s="183">
        <v>1520266.39</v>
      </c>
      <c r="J25" s="183">
        <v>1277991.3600000001</v>
      </c>
      <c r="K25" s="183">
        <v>0</v>
      </c>
      <c r="L25" s="183">
        <f>SUM(M25:O25)</f>
        <v>1277991.3600000001</v>
      </c>
      <c r="M25" s="183">
        <v>1277991.3600000001</v>
      </c>
      <c r="N25" s="183">
        <v>0</v>
      </c>
      <c r="O25" s="183">
        <v>0</v>
      </c>
      <c r="P25" s="183">
        <f>+L25-O25</f>
        <v>1277991.3600000001</v>
      </c>
      <c r="Q25" s="183">
        <v>0</v>
      </c>
      <c r="R25" s="183">
        <f>+I25-C25+D25-L25+Q25</f>
        <v>460015.60999999987</v>
      </c>
    </row>
    <row r="26" spans="1:18" s="189" customFormat="1" ht="28.95" customHeight="1">
      <c r="A26" s="194" t="s">
        <v>115</v>
      </c>
      <c r="B26" s="193" t="s">
        <v>116</v>
      </c>
      <c r="C26" s="183">
        <v>0</v>
      </c>
      <c r="D26" s="183">
        <v>686132.39</v>
      </c>
      <c r="E26" s="183">
        <f>SUM(F26:H26)</f>
        <v>6311300</v>
      </c>
      <c r="F26" s="183">
        <v>6311300</v>
      </c>
      <c r="G26" s="183">
        <v>0</v>
      </c>
      <c r="H26" s="183">
        <v>0</v>
      </c>
      <c r="I26" s="183">
        <v>6454307.2800000003</v>
      </c>
      <c r="J26" s="183">
        <v>4935195.38</v>
      </c>
      <c r="K26" s="183">
        <v>0</v>
      </c>
      <c r="L26" s="183">
        <f>SUM(M26:O26)</f>
        <v>4935195.38</v>
      </c>
      <c r="M26" s="183">
        <v>4935195.38</v>
      </c>
      <c r="N26" s="183">
        <v>0</v>
      </c>
      <c r="O26" s="183">
        <v>0</v>
      </c>
      <c r="P26" s="183">
        <f>+L26-O26</f>
        <v>4935195.38</v>
      </c>
      <c r="Q26" s="183">
        <v>0</v>
      </c>
      <c r="R26" s="183">
        <f>+I26-C26+D26-L26+Q26</f>
        <v>2205244.29</v>
      </c>
    </row>
    <row r="27" spans="1:18" s="189" customFormat="1" ht="46.8">
      <c r="A27" s="187" t="s">
        <v>49</v>
      </c>
      <c r="B27" s="186" t="s">
        <v>117</v>
      </c>
      <c r="C27" s="181">
        <f t="shared" ref="C27:R27" si="2">SUM(C28+C29+C30+C31)</f>
        <v>0</v>
      </c>
      <c r="D27" s="181">
        <f t="shared" si="2"/>
        <v>2390535.8200000003</v>
      </c>
      <c r="E27" s="181">
        <f t="shared" si="2"/>
        <v>14575300</v>
      </c>
      <c r="F27" s="181">
        <f t="shared" si="2"/>
        <v>14575300</v>
      </c>
      <c r="G27" s="181">
        <f t="shared" si="2"/>
        <v>0</v>
      </c>
      <c r="H27" s="181">
        <f t="shared" si="2"/>
        <v>0</v>
      </c>
      <c r="I27" s="181">
        <f t="shared" si="2"/>
        <v>10072586.529999999</v>
      </c>
      <c r="J27" s="181">
        <f t="shared" si="2"/>
        <v>9980372.9299999997</v>
      </c>
      <c r="K27" s="181">
        <f t="shared" si="2"/>
        <v>20293.8</v>
      </c>
      <c r="L27" s="181">
        <f t="shared" si="2"/>
        <v>9980372.9299999997</v>
      </c>
      <c r="M27" s="181">
        <f t="shared" si="2"/>
        <v>9980372.9299999997</v>
      </c>
      <c r="N27" s="181">
        <f t="shared" si="2"/>
        <v>0</v>
      </c>
      <c r="O27" s="181">
        <f t="shared" si="2"/>
        <v>0</v>
      </c>
      <c r="P27" s="181">
        <f t="shared" si="2"/>
        <v>9980372.9299999997</v>
      </c>
      <c r="Q27" s="181">
        <f t="shared" si="2"/>
        <v>0</v>
      </c>
      <c r="R27" s="181">
        <f t="shared" si="2"/>
        <v>2482749.42</v>
      </c>
    </row>
    <row r="28" spans="1:18" s="189" customFormat="1" ht="62.4">
      <c r="A28" s="191" t="s">
        <v>64</v>
      </c>
      <c r="B28" s="193" t="s">
        <v>118</v>
      </c>
      <c r="C28" s="183">
        <v>0</v>
      </c>
      <c r="D28" s="183">
        <v>2059849.35</v>
      </c>
      <c r="E28" s="183">
        <f t="shared" ref="E28:E34" si="3">SUM(F28:H28)</f>
        <v>3000000</v>
      </c>
      <c r="F28" s="183">
        <v>3000000</v>
      </c>
      <c r="G28" s="183">
        <v>0</v>
      </c>
      <c r="H28" s="183">
        <v>0</v>
      </c>
      <c r="I28" s="183">
        <v>2025309.95</v>
      </c>
      <c r="J28" s="183">
        <v>2878056.36</v>
      </c>
      <c r="K28" s="183">
        <v>0</v>
      </c>
      <c r="L28" s="183">
        <f t="shared" ref="L28:L34" si="4">SUM(M28:O28)</f>
        <v>2878056.36</v>
      </c>
      <c r="M28" s="183">
        <v>2878056.36</v>
      </c>
      <c r="N28" s="183">
        <v>0</v>
      </c>
      <c r="O28" s="183">
        <v>0</v>
      </c>
      <c r="P28" s="183">
        <f t="shared" ref="P28:P34" si="5">+L28-O28</f>
        <v>2878056.36</v>
      </c>
      <c r="Q28" s="183">
        <v>0</v>
      </c>
      <c r="R28" s="181">
        <f t="shared" ref="R28:R34" si="6">+I28-C28+D28-L28+Q28</f>
        <v>1207102.94</v>
      </c>
    </row>
    <row r="29" spans="1:18" s="189" customFormat="1" ht="31.2">
      <c r="A29" s="191" t="s">
        <v>119</v>
      </c>
      <c r="B29" s="192" t="s">
        <v>120</v>
      </c>
      <c r="C29" s="183">
        <v>0</v>
      </c>
      <c r="D29" s="183">
        <v>323326.21999999997</v>
      </c>
      <c r="E29" s="183">
        <f t="shared" si="3"/>
        <v>5000000</v>
      </c>
      <c r="F29" s="183">
        <v>5000000</v>
      </c>
      <c r="G29" s="183">
        <v>0</v>
      </c>
      <c r="H29" s="183">
        <v>0</v>
      </c>
      <c r="I29" s="183">
        <v>3415822.93</v>
      </c>
      <c r="J29" s="183">
        <v>2866289.2</v>
      </c>
      <c r="K29" s="183">
        <v>20293.8</v>
      </c>
      <c r="L29" s="183">
        <f t="shared" si="4"/>
        <v>2866289.2</v>
      </c>
      <c r="M29" s="183">
        <v>2866289.2</v>
      </c>
      <c r="N29" s="183">
        <v>0</v>
      </c>
      <c r="O29" s="183">
        <v>0</v>
      </c>
      <c r="P29" s="183">
        <f t="shared" si="5"/>
        <v>2866289.2</v>
      </c>
      <c r="Q29" s="183">
        <v>0</v>
      </c>
      <c r="R29" s="181">
        <f t="shared" si="6"/>
        <v>872859.95000000019</v>
      </c>
    </row>
    <row r="30" spans="1:18" s="189" customFormat="1" ht="31.2">
      <c r="A30" s="191" t="s">
        <v>121</v>
      </c>
      <c r="B30" s="190" t="s">
        <v>122</v>
      </c>
      <c r="C30" s="183">
        <v>0</v>
      </c>
      <c r="D30" s="183">
        <v>7360.25</v>
      </c>
      <c r="E30" s="183">
        <f t="shared" si="3"/>
        <v>500000</v>
      </c>
      <c r="F30" s="183">
        <v>500000</v>
      </c>
      <c r="G30" s="183">
        <v>0</v>
      </c>
      <c r="H30" s="183">
        <v>0</v>
      </c>
      <c r="I30" s="183">
        <v>516162.81</v>
      </c>
      <c r="J30" s="183">
        <v>123056.1</v>
      </c>
      <c r="K30" s="183">
        <v>0</v>
      </c>
      <c r="L30" s="183">
        <f t="shared" si="4"/>
        <v>123056.1</v>
      </c>
      <c r="M30" s="183">
        <v>123056.1</v>
      </c>
      <c r="N30" s="183">
        <v>0</v>
      </c>
      <c r="O30" s="183">
        <v>0</v>
      </c>
      <c r="P30" s="183">
        <f t="shared" si="5"/>
        <v>123056.1</v>
      </c>
      <c r="Q30" s="183">
        <v>0</v>
      </c>
      <c r="R30" s="181">
        <f t="shared" si="6"/>
        <v>400466.95999999996</v>
      </c>
    </row>
    <row r="31" spans="1:18" s="189" customFormat="1" ht="46.8">
      <c r="A31" s="191" t="s">
        <v>123</v>
      </c>
      <c r="B31" s="190" t="s">
        <v>124</v>
      </c>
      <c r="C31" s="183">
        <v>0</v>
      </c>
      <c r="D31" s="183">
        <v>0</v>
      </c>
      <c r="E31" s="183">
        <f t="shared" si="3"/>
        <v>6075300</v>
      </c>
      <c r="F31" s="183">
        <v>6075300</v>
      </c>
      <c r="G31" s="183">
        <v>0</v>
      </c>
      <c r="H31" s="183">
        <v>0</v>
      </c>
      <c r="I31" s="183">
        <v>4115290.84</v>
      </c>
      <c r="J31" s="183">
        <v>4112971.27</v>
      </c>
      <c r="K31" s="183">
        <v>0</v>
      </c>
      <c r="L31" s="183">
        <f t="shared" si="4"/>
        <v>4112971.27</v>
      </c>
      <c r="M31" s="183">
        <v>4112971.27</v>
      </c>
      <c r="N31" s="183">
        <v>0</v>
      </c>
      <c r="O31" s="183">
        <v>0</v>
      </c>
      <c r="P31" s="183">
        <f t="shared" si="5"/>
        <v>4112971.27</v>
      </c>
      <c r="Q31" s="183">
        <v>0</v>
      </c>
      <c r="R31" s="181">
        <f t="shared" si="6"/>
        <v>2319.5699999998324</v>
      </c>
    </row>
    <row r="32" spans="1:18" s="180" customFormat="1" ht="76.2" customHeight="1">
      <c r="A32" s="188" t="s">
        <v>125</v>
      </c>
      <c r="B32" s="186" t="s">
        <v>126</v>
      </c>
      <c r="C32" s="181">
        <v>4245</v>
      </c>
      <c r="D32" s="181">
        <v>1808592.43</v>
      </c>
      <c r="E32" s="181">
        <f t="shared" si="3"/>
        <v>6519900</v>
      </c>
      <c r="F32" s="181">
        <v>6519900</v>
      </c>
      <c r="G32" s="181">
        <v>0</v>
      </c>
      <c r="H32" s="181">
        <v>0</v>
      </c>
      <c r="I32" s="181">
        <v>3457874.28</v>
      </c>
      <c r="J32" s="181">
        <v>4419733.45</v>
      </c>
      <c r="K32" s="181">
        <v>0</v>
      </c>
      <c r="L32" s="181">
        <f t="shared" si="4"/>
        <v>4313225.38</v>
      </c>
      <c r="M32" s="181">
        <v>4313225.38</v>
      </c>
      <c r="N32" s="181">
        <v>0</v>
      </c>
      <c r="O32" s="181">
        <v>0</v>
      </c>
      <c r="P32" s="183">
        <f t="shared" si="5"/>
        <v>4313225.38</v>
      </c>
      <c r="Q32" s="181">
        <v>714487.39</v>
      </c>
      <c r="R32" s="181">
        <f t="shared" si="6"/>
        <v>1663483.7200000002</v>
      </c>
    </row>
    <row r="33" spans="1:22" s="180" customFormat="1" ht="105.6" customHeight="1">
      <c r="A33" s="187" t="s">
        <v>127</v>
      </c>
      <c r="B33" s="186" t="s">
        <v>128</v>
      </c>
      <c r="C33" s="181">
        <v>0</v>
      </c>
      <c r="D33" s="181">
        <v>695190.37</v>
      </c>
      <c r="E33" s="181">
        <f t="shared" si="3"/>
        <v>696000</v>
      </c>
      <c r="F33" s="181">
        <v>696000</v>
      </c>
      <c r="G33" s="181">
        <v>0</v>
      </c>
      <c r="H33" s="181">
        <v>0</v>
      </c>
      <c r="I33" s="181">
        <v>782599.45</v>
      </c>
      <c r="J33" s="181">
        <v>695190.37</v>
      </c>
      <c r="K33" s="181">
        <v>0</v>
      </c>
      <c r="L33" s="181">
        <f t="shared" si="4"/>
        <v>695190.37</v>
      </c>
      <c r="M33" s="181">
        <v>695190.37</v>
      </c>
      <c r="N33" s="181">
        <v>0</v>
      </c>
      <c r="O33" s="181">
        <v>0</v>
      </c>
      <c r="P33" s="183">
        <f t="shared" si="5"/>
        <v>695190.37</v>
      </c>
      <c r="Q33" s="181">
        <v>0</v>
      </c>
      <c r="R33" s="181">
        <f t="shared" si="6"/>
        <v>782599.44999999984</v>
      </c>
    </row>
    <row r="34" spans="1:22" s="180" customFormat="1" ht="86.4" customHeight="1">
      <c r="A34" s="185" t="s">
        <v>129</v>
      </c>
      <c r="B34" s="184" t="s">
        <v>130</v>
      </c>
      <c r="C34" s="182">
        <v>0</v>
      </c>
      <c r="D34" s="182">
        <v>0</v>
      </c>
      <c r="E34" s="181">
        <f t="shared" si="3"/>
        <v>0</v>
      </c>
      <c r="F34" s="182">
        <v>0</v>
      </c>
      <c r="G34" s="182">
        <v>0</v>
      </c>
      <c r="H34" s="182">
        <v>0</v>
      </c>
      <c r="I34" s="182">
        <v>0</v>
      </c>
      <c r="J34" s="182">
        <v>0</v>
      </c>
      <c r="K34" s="182">
        <v>0</v>
      </c>
      <c r="L34" s="181">
        <f t="shared" si="4"/>
        <v>0</v>
      </c>
      <c r="M34" s="182">
        <v>0</v>
      </c>
      <c r="N34" s="182">
        <v>0</v>
      </c>
      <c r="O34" s="182">
        <v>0</v>
      </c>
      <c r="P34" s="183">
        <f t="shared" si="5"/>
        <v>0</v>
      </c>
      <c r="Q34" s="182">
        <v>0</v>
      </c>
      <c r="R34" s="181">
        <f t="shared" si="6"/>
        <v>0</v>
      </c>
    </row>
    <row r="35" spans="1:22" s="173" customFormat="1">
      <c r="A35" s="179"/>
      <c r="B35" s="363"/>
      <c r="C35" s="363"/>
      <c r="D35" s="363"/>
      <c r="E35" s="363"/>
      <c r="F35" s="363"/>
      <c r="G35" s="363"/>
      <c r="H35" s="363"/>
      <c r="I35" s="363"/>
      <c r="J35" s="363"/>
      <c r="K35" s="363"/>
      <c r="L35" s="363"/>
      <c r="M35" s="363"/>
      <c r="N35" s="363"/>
      <c r="O35" s="363"/>
      <c r="P35" s="363"/>
      <c r="Q35" s="363"/>
      <c r="R35" s="363"/>
      <c r="S35" s="174"/>
      <c r="T35" s="174"/>
      <c r="U35" s="174"/>
      <c r="V35" s="174"/>
    </row>
    <row r="36" spans="1:22" s="173" customFormat="1">
      <c r="A36" s="179"/>
      <c r="B36" s="363"/>
      <c r="C36" s="363"/>
      <c r="D36" s="363"/>
      <c r="E36" s="363"/>
      <c r="F36" s="363"/>
      <c r="G36" s="363"/>
      <c r="H36" s="363"/>
      <c r="I36" s="363"/>
      <c r="J36" s="363"/>
      <c r="K36" s="363"/>
      <c r="L36" s="363"/>
      <c r="M36" s="363"/>
      <c r="N36" s="363"/>
      <c r="O36" s="363"/>
      <c r="P36" s="363"/>
      <c r="Q36" s="324"/>
      <c r="R36" s="324"/>
      <c r="S36" s="174"/>
      <c r="T36" s="174"/>
      <c r="U36" s="174"/>
      <c r="V36" s="174"/>
    </row>
    <row r="37" spans="1:22" s="173" customFormat="1">
      <c r="A37" s="178"/>
      <c r="B37" s="177"/>
      <c r="C37" s="176"/>
      <c r="D37" s="176"/>
      <c r="E37" s="175"/>
      <c r="F37" s="175"/>
      <c r="G37" s="175"/>
      <c r="H37" s="175"/>
      <c r="I37" s="175"/>
      <c r="J37" s="175"/>
      <c r="K37" s="175"/>
      <c r="L37" s="175"/>
      <c r="M37" s="175"/>
      <c r="N37" s="175"/>
      <c r="O37" s="175"/>
      <c r="P37" s="175"/>
      <c r="Q37" s="175"/>
      <c r="R37" s="175"/>
      <c r="S37" s="174"/>
      <c r="T37" s="174"/>
      <c r="U37" s="174"/>
      <c r="V37" s="174"/>
    </row>
    <row r="38" spans="1:22" ht="16.95" customHeight="1">
      <c r="A38" s="373" t="s">
        <v>74</v>
      </c>
      <c r="B38" s="373"/>
      <c r="C38" s="373"/>
      <c r="D38" s="373"/>
      <c r="E38" s="373"/>
      <c r="F38" s="172"/>
      <c r="G38" s="172"/>
      <c r="H38" s="341"/>
      <c r="I38" s="341"/>
      <c r="J38" s="169"/>
      <c r="K38" s="169"/>
      <c r="L38" s="374"/>
      <c r="M38" s="374"/>
      <c r="N38" s="374"/>
      <c r="O38" s="341" t="s">
        <v>75</v>
      </c>
      <c r="P38" s="341"/>
    </row>
    <row r="39" spans="1:22">
      <c r="A39" s="375"/>
      <c r="B39" s="376"/>
      <c r="D39" s="171"/>
      <c r="E39" s="171"/>
      <c r="F39" s="170"/>
      <c r="G39" s="170"/>
      <c r="H39" s="341" t="s">
        <v>76</v>
      </c>
      <c r="I39" s="341"/>
      <c r="J39" s="169"/>
      <c r="K39" s="169"/>
      <c r="L39" s="377"/>
      <c r="M39" s="377"/>
      <c r="N39" s="377"/>
      <c r="O39" s="169"/>
      <c r="P39" s="169"/>
    </row>
    <row r="40" spans="1:22">
      <c r="E40" s="171"/>
      <c r="F40" s="170"/>
      <c r="G40" s="170"/>
      <c r="H40" s="169"/>
      <c r="I40" s="169"/>
      <c r="J40" s="169"/>
      <c r="K40" s="169"/>
      <c r="L40" s="169"/>
      <c r="M40" s="169"/>
      <c r="N40" s="169"/>
      <c r="O40" s="169"/>
      <c r="P40" s="169"/>
    </row>
    <row r="41" spans="1:22" ht="16.95" customHeight="1">
      <c r="A41" s="373" t="s">
        <v>77</v>
      </c>
      <c r="B41" s="373"/>
      <c r="C41" s="373"/>
      <c r="D41" s="373"/>
      <c r="E41" s="373"/>
      <c r="F41" s="172"/>
      <c r="G41" s="172"/>
      <c r="H41" s="341"/>
      <c r="I41" s="341"/>
      <c r="J41" s="169"/>
      <c r="K41" s="169"/>
      <c r="L41" s="374"/>
      <c r="M41" s="374"/>
      <c r="N41" s="374"/>
      <c r="O41" s="341" t="s">
        <v>78</v>
      </c>
      <c r="P41" s="341"/>
    </row>
    <row r="42" spans="1:22">
      <c r="A42" s="168"/>
      <c r="H42" s="341" t="s">
        <v>76</v>
      </c>
      <c r="I42" s="341"/>
    </row>
  </sheetData>
  <mergeCells count="37">
    <mergeCell ref="B36:P36"/>
    <mergeCell ref="H42:I42"/>
    <mergeCell ref="O38:P38"/>
    <mergeCell ref="A41:E41"/>
    <mergeCell ref="H41:I41"/>
    <mergeCell ref="L41:N41"/>
    <mergeCell ref="O41:P41"/>
    <mergeCell ref="H38:I38"/>
    <mergeCell ref="L38:N38"/>
    <mergeCell ref="A39:B39"/>
    <mergeCell ref="H39:I39"/>
    <mergeCell ref="L39:N39"/>
    <mergeCell ref="A38:E38"/>
    <mergeCell ref="B35:R35"/>
    <mergeCell ref="A18:B18"/>
    <mergeCell ref="C18:D18"/>
    <mergeCell ref="E18:E19"/>
    <mergeCell ref="F18:H18"/>
    <mergeCell ref="I18:I19"/>
    <mergeCell ref="J18:K18"/>
    <mergeCell ref="L18:L19"/>
    <mergeCell ref="M18:O18"/>
    <mergeCell ref="P18:P19"/>
    <mergeCell ref="A21:B21"/>
    <mergeCell ref="Q18:R18"/>
    <mergeCell ref="A17:B17"/>
    <mergeCell ref="M1:R1"/>
    <mergeCell ref="M2:R2"/>
    <mergeCell ref="M4:R4"/>
    <mergeCell ref="A7:R7"/>
    <mergeCell ref="E8:L8"/>
    <mergeCell ref="C9:N9"/>
    <mergeCell ref="A11:R11"/>
    <mergeCell ref="C12:M12"/>
    <mergeCell ref="F13:J13"/>
    <mergeCell ref="F14:J14"/>
    <mergeCell ref="A16:B16"/>
  </mergeCells>
  <pageMargins left="0.70866141732283472" right="0.70866141732283472" top="0.74803149606299213" bottom="0.74803149606299213" header="0.31496062992125984" footer="0.31496062992125984"/>
  <pageSetup paperSize="9" scale="44" firstPageNumber="4"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BC6C-A883-4EFB-B6AF-74190FE68DD3}">
  <sheetPr>
    <pageSetUpPr fitToPage="1"/>
  </sheetPr>
  <dimension ref="A1:R377"/>
  <sheetViews>
    <sheetView showZeros="0" topLeftCell="A369" zoomScaleNormal="100" zoomScaleSheetLayoutView="120" workbookViewId="0">
      <selection activeCell="R378" sqref="R378"/>
    </sheetView>
  </sheetViews>
  <sheetFormatPr defaultColWidth="9.109375" defaultRowHeight="13.2"/>
  <cols>
    <col min="1" max="4" width="2" style="102" customWidth="1"/>
    <col min="5" max="5" width="2.109375" style="102" customWidth="1"/>
    <col min="6" max="6" width="3.5546875" style="104" customWidth="1"/>
    <col min="7" max="7" width="34.33203125" style="102" customWidth="1"/>
    <col min="8" max="8" width="4.6640625" style="102" customWidth="1"/>
    <col min="9" max="9" width="12.44140625" style="102" customWidth="1"/>
    <col min="10" max="10" width="11.6640625" style="102" customWidth="1"/>
    <col min="11" max="11" width="12.44140625" style="102" customWidth="1"/>
    <col min="12" max="12" width="11.109375" style="102" customWidth="1"/>
    <col min="13" max="13" width="0.109375" style="102" hidden="1" customWidth="1"/>
    <col min="14" max="14" width="6.109375" style="102" hidden="1" customWidth="1"/>
    <col min="15" max="15" width="8.88671875" style="102" hidden="1" customWidth="1"/>
    <col min="16" max="16" width="9.109375" style="102" hidden="1" customWidth="1"/>
    <col min="17" max="17" width="34.44140625" style="102" customWidth="1"/>
    <col min="18" max="16384" width="9.109375" style="102"/>
  </cols>
  <sheetData>
    <row r="1" spans="1:17" ht="23.4" customHeight="1">
      <c r="G1" s="255"/>
      <c r="H1" s="254"/>
      <c r="I1" s="411" t="s">
        <v>131</v>
      </c>
      <c r="J1" s="411"/>
      <c r="K1" s="411"/>
      <c r="L1" s="411"/>
      <c r="M1" s="245"/>
      <c r="N1" s="101"/>
      <c r="O1" s="101"/>
      <c r="P1" s="101"/>
      <c r="Q1" s="101"/>
    </row>
    <row r="2" spans="1:17" ht="24" customHeight="1">
      <c r="H2" s="3"/>
      <c r="I2" s="411" t="s">
        <v>132</v>
      </c>
      <c r="J2" s="411"/>
      <c r="K2" s="411"/>
      <c r="L2" s="411"/>
      <c r="M2" s="245"/>
      <c r="N2" s="101"/>
      <c r="O2" s="101"/>
      <c r="P2" s="101"/>
      <c r="Q2" s="253"/>
    </row>
    <row r="3" spans="1:17" ht="13.5" customHeight="1">
      <c r="H3" s="4"/>
      <c r="I3" s="412" t="s">
        <v>133</v>
      </c>
      <c r="J3" s="412"/>
      <c r="K3" s="412"/>
      <c r="L3" s="412"/>
      <c r="M3" s="245"/>
      <c r="N3" s="101"/>
      <c r="O3" s="101"/>
      <c r="P3" s="101"/>
      <c r="Q3" s="251"/>
    </row>
    <row r="4" spans="1:17" ht="14.25" customHeight="1">
      <c r="G4" s="5" t="s">
        <v>134</v>
      </c>
      <c r="H4" s="3"/>
      <c r="I4" s="223"/>
      <c r="J4" s="249"/>
      <c r="K4" s="249"/>
      <c r="L4" s="249"/>
      <c r="M4" s="245"/>
      <c r="N4" s="252"/>
      <c r="O4" s="252"/>
      <c r="P4" s="101"/>
      <c r="Q4" s="251"/>
    </row>
    <row r="5" spans="1:17" ht="12" customHeight="1">
      <c r="H5" s="6"/>
      <c r="I5" s="223"/>
      <c r="J5" s="249"/>
      <c r="K5" s="249"/>
      <c r="L5" s="249"/>
      <c r="M5" s="245"/>
      <c r="N5" s="101"/>
      <c r="O5" s="101"/>
      <c r="P5" s="101"/>
      <c r="Q5" s="251"/>
    </row>
    <row r="6" spans="1:17" ht="12" customHeight="1">
      <c r="H6" s="6"/>
      <c r="I6" s="223"/>
      <c r="J6" s="250"/>
      <c r="K6" s="249"/>
      <c r="L6" s="249"/>
      <c r="M6" s="245"/>
      <c r="N6" s="101"/>
      <c r="O6" s="101"/>
      <c r="P6" s="101"/>
    </row>
    <row r="7" spans="1:17" ht="12" customHeight="1">
      <c r="H7" s="6"/>
      <c r="I7" s="223"/>
      <c r="K7" s="101"/>
      <c r="L7" s="101"/>
      <c r="M7" s="245"/>
      <c r="N7" s="101"/>
      <c r="O7" s="101"/>
      <c r="P7" s="101"/>
      <c r="Q7" s="248"/>
    </row>
    <row r="8" spans="1:17" ht="18" customHeight="1">
      <c r="G8" s="148"/>
      <c r="H8" s="147"/>
      <c r="I8" s="147"/>
      <c r="J8" s="247"/>
      <c r="K8" s="247"/>
      <c r="L8" s="244"/>
      <c r="M8" s="245"/>
    </row>
    <row r="9" spans="1:17" ht="22.2" customHeight="1">
      <c r="A9" s="413" t="s">
        <v>135</v>
      </c>
      <c r="B9" s="413"/>
      <c r="C9" s="413"/>
      <c r="D9" s="413"/>
      <c r="E9" s="413"/>
      <c r="F9" s="413"/>
      <c r="G9" s="413"/>
      <c r="H9" s="413"/>
      <c r="I9" s="413"/>
      <c r="J9" s="413"/>
      <c r="K9" s="413"/>
      <c r="L9" s="413"/>
      <c r="M9" s="245"/>
    </row>
    <row r="10" spans="1:17" ht="18.75" customHeight="1">
      <c r="A10" s="414" t="s">
        <v>136</v>
      </c>
      <c r="B10" s="415"/>
      <c r="C10" s="415"/>
      <c r="D10" s="415"/>
      <c r="E10" s="415"/>
      <c r="F10" s="415"/>
      <c r="G10" s="415"/>
      <c r="H10" s="415"/>
      <c r="I10" s="415"/>
      <c r="J10" s="415"/>
      <c r="K10" s="415"/>
      <c r="L10" s="415"/>
      <c r="M10" s="245"/>
    </row>
    <row r="11" spans="1:17" ht="18.75" customHeight="1">
      <c r="A11" s="105"/>
      <c r="B11" s="246"/>
      <c r="C11" s="246"/>
      <c r="D11" s="246"/>
      <c r="E11" s="246"/>
      <c r="F11" s="246"/>
      <c r="G11" s="246"/>
      <c r="H11" s="246"/>
      <c r="I11" s="246"/>
      <c r="J11" s="246"/>
      <c r="K11" s="246"/>
      <c r="L11" s="246"/>
      <c r="M11" s="245"/>
    </row>
    <row r="12" spans="1:17" ht="14.25" customHeight="1">
      <c r="A12" s="105"/>
      <c r="B12" s="246"/>
      <c r="C12" s="246"/>
      <c r="D12" s="246"/>
      <c r="E12" s="246"/>
      <c r="F12" s="246"/>
      <c r="G12" s="408" t="s">
        <v>137</v>
      </c>
      <c r="H12" s="408"/>
      <c r="I12" s="408"/>
      <c r="J12" s="408"/>
      <c r="K12" s="408"/>
      <c r="L12" s="246"/>
      <c r="M12" s="245"/>
    </row>
    <row r="13" spans="1:17" ht="16.5" customHeight="1">
      <c r="A13" s="378" t="s">
        <v>138</v>
      </c>
      <c r="B13" s="378"/>
      <c r="C13" s="378"/>
      <c r="D13" s="378"/>
      <c r="E13" s="378"/>
      <c r="F13" s="378"/>
      <c r="G13" s="378"/>
      <c r="H13" s="378"/>
      <c r="I13" s="378"/>
      <c r="J13" s="378"/>
      <c r="K13" s="378"/>
      <c r="L13" s="378"/>
      <c r="M13" s="245"/>
      <c r="P13" s="102" t="s">
        <v>139</v>
      </c>
    </row>
    <row r="14" spans="1:17" ht="15.75" customHeight="1">
      <c r="G14" s="409" t="s">
        <v>140</v>
      </c>
      <c r="H14" s="409"/>
      <c r="I14" s="409"/>
      <c r="J14" s="409"/>
      <c r="K14" s="409"/>
      <c r="M14" s="245"/>
    </row>
    <row r="15" spans="1:17" ht="12" customHeight="1">
      <c r="G15" s="410" t="s">
        <v>141</v>
      </c>
      <c r="H15" s="410"/>
      <c r="I15" s="410"/>
      <c r="J15" s="410"/>
      <c r="K15" s="410"/>
    </row>
    <row r="16" spans="1:17" ht="12" customHeight="1">
      <c r="B16" s="378" t="s">
        <v>142</v>
      </c>
      <c r="C16" s="378"/>
      <c r="D16" s="378"/>
      <c r="E16" s="378"/>
      <c r="F16" s="378"/>
      <c r="G16" s="378"/>
      <c r="H16" s="378"/>
      <c r="I16" s="378"/>
      <c r="J16" s="378"/>
      <c r="K16" s="378"/>
      <c r="L16" s="378"/>
    </row>
    <row r="17" spans="1:13" ht="12" customHeight="1"/>
    <row r="18" spans="1:13" ht="12.75" customHeight="1">
      <c r="G18" s="379" t="s">
        <v>143</v>
      </c>
      <c r="H18" s="379"/>
      <c r="I18" s="379"/>
      <c r="J18" s="379"/>
      <c r="K18" s="379"/>
    </row>
    <row r="19" spans="1:13" ht="11.25" customHeight="1">
      <c r="G19" s="384" t="s">
        <v>144</v>
      </c>
      <c r="H19" s="384"/>
      <c r="I19" s="384"/>
      <c r="J19" s="384"/>
      <c r="K19" s="384"/>
    </row>
    <row r="20" spans="1:13" ht="11.25" customHeight="1">
      <c r="G20" s="101"/>
      <c r="H20" s="101"/>
      <c r="I20" s="101"/>
      <c r="J20" s="101"/>
      <c r="K20" s="101"/>
    </row>
    <row r="21" spans="1:13">
      <c r="B21" s="223"/>
      <c r="C21" s="223"/>
      <c r="D21" s="223"/>
      <c r="E21" s="400"/>
      <c r="F21" s="400"/>
      <c r="G21" s="400"/>
      <c r="H21" s="400"/>
      <c r="I21" s="400"/>
      <c r="J21" s="400"/>
      <c r="K21" s="400"/>
      <c r="L21" s="223"/>
    </row>
    <row r="22" spans="1:13" ht="12" customHeight="1">
      <c r="A22" s="401" t="s">
        <v>145</v>
      </c>
      <c r="B22" s="401"/>
      <c r="C22" s="401"/>
      <c r="D22" s="401"/>
      <c r="E22" s="401"/>
      <c r="F22" s="401"/>
      <c r="G22" s="401"/>
      <c r="H22" s="401"/>
      <c r="I22" s="401"/>
      <c r="J22" s="401"/>
      <c r="K22" s="401"/>
      <c r="L22" s="401"/>
      <c r="M22" s="234"/>
    </row>
    <row r="23" spans="1:13" ht="12" customHeight="1">
      <c r="F23" s="102"/>
      <c r="J23" s="7"/>
      <c r="K23" s="244"/>
      <c r="L23" s="243" t="s">
        <v>24</v>
      </c>
      <c r="M23" s="234"/>
    </row>
    <row r="24" spans="1:13" ht="11.25" customHeight="1">
      <c r="F24" s="102"/>
      <c r="J24" s="100" t="s">
        <v>146</v>
      </c>
      <c r="K24" s="99"/>
      <c r="L24" s="8">
        <v>90</v>
      </c>
      <c r="M24" s="234"/>
    </row>
    <row r="25" spans="1:13" ht="12" customHeight="1">
      <c r="E25" s="101"/>
      <c r="F25" s="103"/>
      <c r="I25" s="106"/>
      <c r="J25" s="106"/>
      <c r="K25" s="9" t="s">
        <v>147</v>
      </c>
      <c r="L25" s="10">
        <v>900</v>
      </c>
      <c r="M25" s="234"/>
    </row>
    <row r="26" spans="1:13" ht="12.75" customHeight="1">
      <c r="C26" s="402"/>
      <c r="D26" s="403"/>
      <c r="E26" s="403"/>
      <c r="F26" s="403"/>
      <c r="G26" s="403"/>
      <c r="H26" s="403"/>
      <c r="I26" s="403"/>
      <c r="J26" s="236"/>
      <c r="K26" s="9" t="s">
        <v>148</v>
      </c>
      <c r="L26" s="11">
        <v>1816</v>
      </c>
      <c r="M26" s="234"/>
    </row>
    <row r="27" spans="1:13" ht="12" customHeight="1">
      <c r="D27" s="236"/>
      <c r="E27" s="236"/>
      <c r="F27" s="236"/>
      <c r="G27" s="242"/>
      <c r="H27" s="241"/>
      <c r="I27" s="236"/>
      <c r="J27" s="235" t="s">
        <v>149</v>
      </c>
      <c r="K27" s="12"/>
      <c r="L27" s="10">
        <v>4</v>
      </c>
      <c r="M27" s="234"/>
    </row>
    <row r="28" spans="1:13" ht="12.75" customHeight="1">
      <c r="D28" s="236"/>
      <c r="E28" s="236"/>
      <c r="F28" s="236"/>
      <c r="G28" s="240" t="s">
        <v>150</v>
      </c>
      <c r="H28" s="239"/>
      <c r="I28" s="238"/>
      <c r="J28" s="237"/>
      <c r="K28" s="10"/>
      <c r="L28" s="10"/>
      <c r="M28" s="234"/>
    </row>
    <row r="29" spans="1:13" ht="13.5" customHeight="1">
      <c r="D29" s="236"/>
      <c r="E29" s="236"/>
      <c r="F29" s="236"/>
      <c r="G29" s="404" t="s">
        <v>151</v>
      </c>
      <c r="H29" s="404"/>
      <c r="I29" s="13"/>
      <c r="J29" s="14"/>
      <c r="K29" s="10"/>
      <c r="L29" s="10"/>
      <c r="M29" s="234"/>
    </row>
    <row r="30" spans="1:13" ht="14.25" customHeight="1">
      <c r="A30" s="15"/>
      <c r="B30" s="15"/>
      <c r="C30" s="15"/>
      <c r="D30" s="15"/>
      <c r="E30" s="15"/>
      <c r="F30" s="16"/>
      <c r="G30" s="233"/>
      <c r="I30" s="233"/>
      <c r="J30" s="233"/>
      <c r="K30" s="232"/>
      <c r="L30" s="17" t="s">
        <v>152</v>
      </c>
      <c r="M30" s="231"/>
    </row>
    <row r="31" spans="1:13" ht="24" customHeight="1">
      <c r="A31" s="385" t="s">
        <v>153</v>
      </c>
      <c r="B31" s="386"/>
      <c r="C31" s="386"/>
      <c r="D31" s="386"/>
      <c r="E31" s="386"/>
      <c r="F31" s="386"/>
      <c r="G31" s="389" t="s">
        <v>154</v>
      </c>
      <c r="H31" s="391" t="s">
        <v>155</v>
      </c>
      <c r="I31" s="393" t="s">
        <v>156</v>
      </c>
      <c r="J31" s="394"/>
      <c r="K31" s="395" t="s">
        <v>157</v>
      </c>
      <c r="L31" s="405" t="s">
        <v>158</v>
      </c>
      <c r="M31" s="231"/>
    </row>
    <row r="32" spans="1:13" ht="46.5" customHeight="1">
      <c r="A32" s="387"/>
      <c r="B32" s="388"/>
      <c r="C32" s="388"/>
      <c r="D32" s="388"/>
      <c r="E32" s="388"/>
      <c r="F32" s="388"/>
      <c r="G32" s="390"/>
      <c r="H32" s="392"/>
      <c r="I32" s="18" t="s">
        <v>159</v>
      </c>
      <c r="J32" s="19" t="s">
        <v>160</v>
      </c>
      <c r="K32" s="396"/>
      <c r="L32" s="406"/>
    </row>
    <row r="33" spans="1:18" ht="11.25" customHeight="1">
      <c r="A33" s="380" t="s">
        <v>161</v>
      </c>
      <c r="B33" s="381"/>
      <c r="C33" s="381"/>
      <c r="D33" s="381"/>
      <c r="E33" s="381"/>
      <c r="F33" s="382"/>
      <c r="G33" s="20">
        <v>2</v>
      </c>
      <c r="H33" s="21">
        <v>3</v>
      </c>
      <c r="I33" s="22" t="s">
        <v>162</v>
      </c>
      <c r="J33" s="23" t="s">
        <v>163</v>
      </c>
      <c r="K33" s="24">
        <v>6</v>
      </c>
      <c r="L33" s="24">
        <v>7</v>
      </c>
    </row>
    <row r="34" spans="1:18" s="30" customFormat="1" ht="14.25" customHeight="1">
      <c r="A34" s="25">
        <v>2</v>
      </c>
      <c r="B34" s="25"/>
      <c r="C34" s="26"/>
      <c r="D34" s="27"/>
      <c r="E34" s="25"/>
      <c r="F34" s="28"/>
      <c r="G34" s="27" t="s">
        <v>164</v>
      </c>
      <c r="H34" s="29">
        <v>1</v>
      </c>
      <c r="I34" s="125">
        <f>SUM(I35+I46+I66+I87+I94+I114+I140+I159+I169)</f>
        <v>19487100</v>
      </c>
      <c r="J34" s="125">
        <f>SUM(J35+J46+J66+J87+J94+J114+J140+J159+J169)</f>
        <v>5164500</v>
      </c>
      <c r="K34" s="126">
        <f>SUM(K35+K46+K66+K87+K94+K114+K140+K159+K169)</f>
        <v>3156059.06</v>
      </c>
      <c r="L34" s="125">
        <f>SUM(L35+L46+L66+L87+L94+L114+L140+L159+L169)</f>
        <v>3137549.45</v>
      </c>
    </row>
    <row r="35" spans="1:18" ht="16.5" customHeight="1">
      <c r="A35" s="25">
        <v>2</v>
      </c>
      <c r="B35" s="31">
        <v>1</v>
      </c>
      <c r="C35" s="32"/>
      <c r="D35" s="33"/>
      <c r="E35" s="34"/>
      <c r="F35" s="35"/>
      <c r="G35" s="36" t="s">
        <v>165</v>
      </c>
      <c r="H35" s="29">
        <v>2</v>
      </c>
      <c r="I35" s="125">
        <f>SUM(I36+I42)</f>
        <v>8997600</v>
      </c>
      <c r="J35" s="125">
        <f>SUM(J36+J42)</f>
        <v>2249900</v>
      </c>
      <c r="K35" s="146">
        <f>SUM(K36+K42)</f>
        <v>1116729.25</v>
      </c>
      <c r="L35" s="145">
        <f>SUM(L36+L42)</f>
        <v>1116729.25</v>
      </c>
    </row>
    <row r="36" spans="1:18" ht="14.25" customHeight="1">
      <c r="A36" s="37">
        <v>2</v>
      </c>
      <c r="B36" s="37">
        <v>1</v>
      </c>
      <c r="C36" s="38">
        <v>1</v>
      </c>
      <c r="D36" s="39"/>
      <c r="E36" s="37"/>
      <c r="F36" s="40"/>
      <c r="G36" s="41" t="s">
        <v>166</v>
      </c>
      <c r="H36" s="29">
        <v>3</v>
      </c>
      <c r="I36" s="111">
        <f>SUM(I37)</f>
        <v>8854600</v>
      </c>
      <c r="J36" s="111">
        <f>SUM(J37)</f>
        <v>2214100</v>
      </c>
      <c r="K36" s="112">
        <f>SUM(K37)</f>
        <v>1100970.6200000001</v>
      </c>
      <c r="L36" s="111">
        <f>SUM(L37)</f>
        <v>1100970.6200000001</v>
      </c>
      <c r="Q36" s="223"/>
    </row>
    <row r="37" spans="1:18" ht="13.5" customHeight="1">
      <c r="A37" s="42">
        <v>2</v>
      </c>
      <c r="B37" s="37">
        <v>1</v>
      </c>
      <c r="C37" s="38">
        <v>1</v>
      </c>
      <c r="D37" s="39">
        <v>1</v>
      </c>
      <c r="E37" s="37"/>
      <c r="F37" s="40"/>
      <c r="G37" s="39" t="s">
        <v>166</v>
      </c>
      <c r="H37" s="29">
        <v>4</v>
      </c>
      <c r="I37" s="125">
        <f>SUM(I38+I40)</f>
        <v>8854600</v>
      </c>
      <c r="J37" s="125">
        <f>SUM(J38+J40)</f>
        <v>2214100</v>
      </c>
      <c r="K37" s="125">
        <f>SUM(K38+K40)</f>
        <v>1100970.6200000001</v>
      </c>
      <c r="L37" s="125">
        <f>SUM(L38+L40)</f>
        <v>1100970.6200000001</v>
      </c>
      <c r="Q37" s="230"/>
    </row>
    <row r="38" spans="1:18" ht="14.25" customHeight="1">
      <c r="A38" s="42">
        <v>2</v>
      </c>
      <c r="B38" s="37">
        <v>1</v>
      </c>
      <c r="C38" s="38">
        <v>1</v>
      </c>
      <c r="D38" s="39">
        <v>1</v>
      </c>
      <c r="E38" s="37">
        <v>1</v>
      </c>
      <c r="F38" s="40"/>
      <c r="G38" s="39" t="s">
        <v>167</v>
      </c>
      <c r="H38" s="29">
        <v>5</v>
      </c>
      <c r="I38" s="112">
        <f>SUM(I39)</f>
        <v>8824600</v>
      </c>
      <c r="J38" s="112">
        <f>SUM(J39)</f>
        <v>2206600</v>
      </c>
      <c r="K38" s="112">
        <f>SUM(K39)</f>
        <v>1100970.6200000001</v>
      </c>
      <c r="L38" s="112">
        <f>SUM(L39)</f>
        <v>1100970.6200000001</v>
      </c>
      <c r="Q38" s="230"/>
    </row>
    <row r="39" spans="1:18" ht="14.25" customHeight="1">
      <c r="A39" s="42">
        <v>2</v>
      </c>
      <c r="B39" s="37">
        <v>1</v>
      </c>
      <c r="C39" s="38">
        <v>1</v>
      </c>
      <c r="D39" s="39">
        <v>1</v>
      </c>
      <c r="E39" s="37">
        <v>1</v>
      </c>
      <c r="F39" s="40">
        <v>1</v>
      </c>
      <c r="G39" s="39" t="s">
        <v>167</v>
      </c>
      <c r="H39" s="29">
        <v>6</v>
      </c>
      <c r="I39" s="133">
        <v>8824600</v>
      </c>
      <c r="J39" s="124">
        <v>2206600</v>
      </c>
      <c r="K39" s="124">
        <v>1100970.6200000001</v>
      </c>
      <c r="L39" s="124">
        <v>1100970.6200000001</v>
      </c>
      <c r="Q39" s="230"/>
    </row>
    <row r="40" spans="1:18" ht="12.75" customHeight="1">
      <c r="A40" s="42">
        <v>2</v>
      </c>
      <c r="B40" s="37">
        <v>1</v>
      </c>
      <c r="C40" s="38">
        <v>1</v>
      </c>
      <c r="D40" s="39">
        <v>1</v>
      </c>
      <c r="E40" s="37">
        <v>2</v>
      </c>
      <c r="F40" s="40"/>
      <c r="G40" s="39" t="s">
        <v>168</v>
      </c>
      <c r="H40" s="29">
        <v>7</v>
      </c>
      <c r="I40" s="112">
        <f>I41</f>
        <v>30000</v>
      </c>
      <c r="J40" s="112">
        <f>J41</f>
        <v>7500</v>
      </c>
      <c r="K40" s="112">
        <f>K41</f>
        <v>0</v>
      </c>
      <c r="L40" s="112">
        <f>L41</f>
        <v>0</v>
      </c>
      <c r="Q40" s="230"/>
    </row>
    <row r="41" spans="1:18" ht="12.75" customHeight="1">
      <c r="A41" s="42">
        <v>2</v>
      </c>
      <c r="B41" s="37">
        <v>1</v>
      </c>
      <c r="C41" s="38">
        <v>1</v>
      </c>
      <c r="D41" s="39">
        <v>1</v>
      </c>
      <c r="E41" s="37">
        <v>2</v>
      </c>
      <c r="F41" s="40">
        <v>1</v>
      </c>
      <c r="G41" s="39" t="s">
        <v>168</v>
      </c>
      <c r="H41" s="29">
        <v>8</v>
      </c>
      <c r="I41" s="124">
        <v>30000</v>
      </c>
      <c r="J41" s="108">
        <v>7500</v>
      </c>
      <c r="K41" s="124"/>
      <c r="L41" s="108"/>
      <c r="Q41" s="230"/>
    </row>
    <row r="42" spans="1:18" ht="13.5" customHeight="1">
      <c r="A42" s="42">
        <v>2</v>
      </c>
      <c r="B42" s="37">
        <v>1</v>
      </c>
      <c r="C42" s="38">
        <v>2</v>
      </c>
      <c r="D42" s="39"/>
      <c r="E42" s="37"/>
      <c r="F42" s="40"/>
      <c r="G42" s="41" t="s">
        <v>169</v>
      </c>
      <c r="H42" s="29">
        <v>9</v>
      </c>
      <c r="I42" s="112">
        <f t="shared" ref="I42:L44" si="0">I43</f>
        <v>143000</v>
      </c>
      <c r="J42" s="111">
        <f t="shared" si="0"/>
        <v>35800</v>
      </c>
      <c r="K42" s="112">
        <f t="shared" si="0"/>
        <v>15758.63</v>
      </c>
      <c r="L42" s="111">
        <f t="shared" si="0"/>
        <v>15758.63</v>
      </c>
      <c r="Q42" s="230"/>
    </row>
    <row r="43" spans="1:18">
      <c r="A43" s="42">
        <v>2</v>
      </c>
      <c r="B43" s="37">
        <v>1</v>
      </c>
      <c r="C43" s="38">
        <v>2</v>
      </c>
      <c r="D43" s="39">
        <v>1</v>
      </c>
      <c r="E43" s="37"/>
      <c r="F43" s="40"/>
      <c r="G43" s="39" t="s">
        <v>169</v>
      </c>
      <c r="H43" s="29">
        <v>10</v>
      </c>
      <c r="I43" s="112">
        <f t="shared" si="0"/>
        <v>143000</v>
      </c>
      <c r="J43" s="111">
        <f t="shared" si="0"/>
        <v>35800</v>
      </c>
      <c r="K43" s="111">
        <f t="shared" si="0"/>
        <v>15758.63</v>
      </c>
      <c r="L43" s="111">
        <f t="shared" si="0"/>
        <v>15758.63</v>
      </c>
      <c r="Q43" s="223"/>
    </row>
    <row r="44" spans="1:18" ht="13.5" customHeight="1">
      <c r="A44" s="42">
        <v>2</v>
      </c>
      <c r="B44" s="37">
        <v>1</v>
      </c>
      <c r="C44" s="38">
        <v>2</v>
      </c>
      <c r="D44" s="39">
        <v>1</v>
      </c>
      <c r="E44" s="37">
        <v>1</v>
      </c>
      <c r="F44" s="40"/>
      <c r="G44" s="39" t="s">
        <v>169</v>
      </c>
      <c r="H44" s="29">
        <v>11</v>
      </c>
      <c r="I44" s="111">
        <f t="shared" si="0"/>
        <v>143000</v>
      </c>
      <c r="J44" s="111">
        <f t="shared" si="0"/>
        <v>35800</v>
      </c>
      <c r="K44" s="111">
        <f t="shared" si="0"/>
        <v>15758.63</v>
      </c>
      <c r="L44" s="111">
        <f t="shared" si="0"/>
        <v>15758.63</v>
      </c>
      <c r="Q44" s="230"/>
    </row>
    <row r="45" spans="1:18" ht="14.25" customHeight="1">
      <c r="A45" s="42">
        <v>2</v>
      </c>
      <c r="B45" s="37">
        <v>1</v>
      </c>
      <c r="C45" s="38">
        <v>2</v>
      </c>
      <c r="D45" s="39">
        <v>1</v>
      </c>
      <c r="E45" s="37">
        <v>1</v>
      </c>
      <c r="F45" s="40">
        <v>1</v>
      </c>
      <c r="G45" s="39" t="s">
        <v>169</v>
      </c>
      <c r="H45" s="29">
        <v>12</v>
      </c>
      <c r="I45" s="108">
        <v>143000</v>
      </c>
      <c r="J45" s="124">
        <v>35800</v>
      </c>
      <c r="K45" s="124">
        <v>15758.63</v>
      </c>
      <c r="L45" s="124">
        <v>15758.63</v>
      </c>
      <c r="Q45" s="230"/>
    </row>
    <row r="46" spans="1:18" ht="26.25" customHeight="1">
      <c r="A46" s="43">
        <v>2</v>
      </c>
      <c r="B46" s="44">
        <v>2</v>
      </c>
      <c r="C46" s="32"/>
      <c r="D46" s="33"/>
      <c r="E46" s="34"/>
      <c r="F46" s="35"/>
      <c r="G46" s="36" t="s">
        <v>170</v>
      </c>
      <c r="H46" s="29">
        <v>13</v>
      </c>
      <c r="I46" s="143">
        <f t="shared" ref="I46:L48" si="1">I47</f>
        <v>9914500</v>
      </c>
      <c r="J46" s="144">
        <f t="shared" si="1"/>
        <v>2769600</v>
      </c>
      <c r="K46" s="143">
        <f t="shared" si="1"/>
        <v>2026346.62</v>
      </c>
      <c r="L46" s="143">
        <f t="shared" si="1"/>
        <v>2007837.0100000002</v>
      </c>
    </row>
    <row r="47" spans="1:18" ht="27" customHeight="1">
      <c r="A47" s="42">
        <v>2</v>
      </c>
      <c r="B47" s="37">
        <v>2</v>
      </c>
      <c r="C47" s="38">
        <v>1</v>
      </c>
      <c r="D47" s="39"/>
      <c r="E47" s="37"/>
      <c r="F47" s="40"/>
      <c r="G47" s="45" t="s">
        <v>170</v>
      </c>
      <c r="H47" s="29">
        <v>14</v>
      </c>
      <c r="I47" s="111">
        <f t="shared" si="1"/>
        <v>9914500</v>
      </c>
      <c r="J47" s="112">
        <f t="shared" si="1"/>
        <v>2769600</v>
      </c>
      <c r="K47" s="111">
        <f t="shared" si="1"/>
        <v>2026346.62</v>
      </c>
      <c r="L47" s="112">
        <f t="shared" si="1"/>
        <v>2007837.0100000002</v>
      </c>
      <c r="Q47" s="223"/>
      <c r="R47" s="230"/>
    </row>
    <row r="48" spans="1:18" ht="15.6">
      <c r="A48" s="42">
        <v>2</v>
      </c>
      <c r="B48" s="37">
        <v>2</v>
      </c>
      <c r="C48" s="38">
        <v>1</v>
      </c>
      <c r="D48" s="39">
        <v>1</v>
      </c>
      <c r="E48" s="37"/>
      <c r="F48" s="40"/>
      <c r="G48" s="45" t="s">
        <v>170</v>
      </c>
      <c r="H48" s="29">
        <v>15</v>
      </c>
      <c r="I48" s="111">
        <f t="shared" si="1"/>
        <v>9914500</v>
      </c>
      <c r="J48" s="112">
        <f t="shared" si="1"/>
        <v>2769600</v>
      </c>
      <c r="K48" s="130">
        <f t="shared" si="1"/>
        <v>2026346.62</v>
      </c>
      <c r="L48" s="130">
        <f t="shared" si="1"/>
        <v>2007837.0100000002</v>
      </c>
      <c r="Q48" s="230"/>
      <c r="R48" s="223"/>
    </row>
    <row r="49" spans="1:18" ht="24.75" customHeight="1">
      <c r="A49" s="46">
        <v>2</v>
      </c>
      <c r="B49" s="47">
        <v>2</v>
      </c>
      <c r="C49" s="48">
        <v>1</v>
      </c>
      <c r="D49" s="49">
        <v>1</v>
      </c>
      <c r="E49" s="47">
        <v>1</v>
      </c>
      <c r="F49" s="50"/>
      <c r="G49" s="45" t="s">
        <v>170</v>
      </c>
      <c r="H49" s="29">
        <v>16</v>
      </c>
      <c r="I49" s="119">
        <f>SUM(I50:I65)</f>
        <v>9914500</v>
      </c>
      <c r="J49" s="119">
        <f>SUM(J50:J65)</f>
        <v>2769600</v>
      </c>
      <c r="K49" s="117">
        <f>SUM(K50:K65)</f>
        <v>2026346.62</v>
      </c>
      <c r="L49" s="117">
        <f>SUM(L50:L65)</f>
        <v>2007837.0100000002</v>
      </c>
      <c r="Q49" s="230"/>
      <c r="R49" s="223"/>
    </row>
    <row r="50" spans="1:18" ht="15.6">
      <c r="A50" s="42">
        <v>2</v>
      </c>
      <c r="B50" s="37">
        <v>2</v>
      </c>
      <c r="C50" s="38">
        <v>1</v>
      </c>
      <c r="D50" s="39">
        <v>1</v>
      </c>
      <c r="E50" s="37">
        <v>1</v>
      </c>
      <c r="F50" s="51">
        <v>1</v>
      </c>
      <c r="G50" s="39" t="s">
        <v>171</v>
      </c>
      <c r="H50" s="29">
        <v>17</v>
      </c>
      <c r="I50" s="124"/>
      <c r="J50" s="124"/>
      <c r="K50" s="124"/>
      <c r="L50" s="124"/>
      <c r="Q50" s="230"/>
      <c r="R50" s="223"/>
    </row>
    <row r="51" spans="1:18" ht="26.25" customHeight="1">
      <c r="A51" s="42">
        <v>2</v>
      </c>
      <c r="B51" s="37">
        <v>2</v>
      </c>
      <c r="C51" s="38">
        <v>1</v>
      </c>
      <c r="D51" s="39">
        <v>1</v>
      </c>
      <c r="E51" s="37">
        <v>1</v>
      </c>
      <c r="F51" s="40">
        <v>2</v>
      </c>
      <c r="G51" s="39" t="s">
        <v>172</v>
      </c>
      <c r="H51" s="29">
        <v>18</v>
      </c>
      <c r="I51" s="124">
        <v>19400</v>
      </c>
      <c r="J51" s="124">
        <v>7800</v>
      </c>
      <c r="K51" s="124">
        <v>114</v>
      </c>
      <c r="L51" s="124">
        <v>114</v>
      </c>
      <c r="Q51" s="230"/>
      <c r="R51" s="223"/>
    </row>
    <row r="52" spans="1:18" ht="26.25" customHeight="1">
      <c r="A52" s="42">
        <v>2</v>
      </c>
      <c r="B52" s="37">
        <v>2</v>
      </c>
      <c r="C52" s="38">
        <v>1</v>
      </c>
      <c r="D52" s="39">
        <v>1</v>
      </c>
      <c r="E52" s="37">
        <v>1</v>
      </c>
      <c r="F52" s="40">
        <v>5</v>
      </c>
      <c r="G52" s="39" t="s">
        <v>173</v>
      </c>
      <c r="H52" s="29">
        <v>19</v>
      </c>
      <c r="I52" s="124">
        <v>60600</v>
      </c>
      <c r="J52" s="124">
        <v>13700</v>
      </c>
      <c r="K52" s="124">
        <v>9990.1200000000008</v>
      </c>
      <c r="L52" s="124">
        <v>9990.1200000000008</v>
      </c>
      <c r="Q52" s="230"/>
      <c r="R52" s="223"/>
    </row>
    <row r="53" spans="1:18" ht="27" customHeight="1">
      <c r="A53" s="42">
        <v>2</v>
      </c>
      <c r="B53" s="37">
        <v>2</v>
      </c>
      <c r="C53" s="38">
        <v>1</v>
      </c>
      <c r="D53" s="39">
        <v>1</v>
      </c>
      <c r="E53" s="37">
        <v>1</v>
      </c>
      <c r="F53" s="40">
        <v>6</v>
      </c>
      <c r="G53" s="39" t="s">
        <v>174</v>
      </c>
      <c r="H53" s="29">
        <v>20</v>
      </c>
      <c r="I53" s="124">
        <v>16600</v>
      </c>
      <c r="J53" s="124">
        <v>10400</v>
      </c>
      <c r="K53" s="124">
        <v>5741.83</v>
      </c>
      <c r="L53" s="124">
        <v>5741.83</v>
      </c>
      <c r="Q53" s="230"/>
      <c r="R53" s="223"/>
    </row>
    <row r="54" spans="1:18" ht="26.25" customHeight="1">
      <c r="A54" s="52">
        <v>2</v>
      </c>
      <c r="B54" s="34">
        <v>2</v>
      </c>
      <c r="C54" s="32">
        <v>1</v>
      </c>
      <c r="D54" s="33">
        <v>1</v>
      </c>
      <c r="E54" s="34">
        <v>1</v>
      </c>
      <c r="F54" s="35">
        <v>7</v>
      </c>
      <c r="G54" s="33" t="s">
        <v>175</v>
      </c>
      <c r="H54" s="29">
        <v>21</v>
      </c>
      <c r="I54" s="124"/>
      <c r="J54" s="124"/>
      <c r="K54" s="124"/>
      <c r="L54" s="124"/>
      <c r="Q54" s="230"/>
      <c r="R54" s="223"/>
    </row>
    <row r="55" spans="1:18" ht="12" customHeight="1">
      <c r="A55" s="42">
        <v>2</v>
      </c>
      <c r="B55" s="37">
        <v>2</v>
      </c>
      <c r="C55" s="38">
        <v>1</v>
      </c>
      <c r="D55" s="39">
        <v>1</v>
      </c>
      <c r="E55" s="37">
        <v>1</v>
      </c>
      <c r="F55" s="40">
        <v>11</v>
      </c>
      <c r="G55" s="39" t="s">
        <v>176</v>
      </c>
      <c r="H55" s="29">
        <v>22</v>
      </c>
      <c r="I55" s="108">
        <v>127000</v>
      </c>
      <c r="J55" s="124">
        <v>40000</v>
      </c>
      <c r="K55" s="124">
        <v>19190.16</v>
      </c>
      <c r="L55" s="124">
        <v>18889.98</v>
      </c>
      <c r="Q55" s="230"/>
      <c r="R55" s="223"/>
    </row>
    <row r="56" spans="1:18" ht="15.75" customHeight="1">
      <c r="A56" s="46">
        <v>2</v>
      </c>
      <c r="B56" s="53">
        <v>2</v>
      </c>
      <c r="C56" s="54">
        <v>1</v>
      </c>
      <c r="D56" s="54">
        <v>1</v>
      </c>
      <c r="E56" s="54">
        <v>1</v>
      </c>
      <c r="F56" s="55">
        <v>12</v>
      </c>
      <c r="G56" s="56" t="s">
        <v>177</v>
      </c>
      <c r="H56" s="29">
        <v>23</v>
      </c>
      <c r="I56" s="120"/>
      <c r="J56" s="124"/>
      <c r="K56" s="124"/>
      <c r="L56" s="124"/>
      <c r="Q56" s="230"/>
      <c r="R56" s="223"/>
    </row>
    <row r="57" spans="1:18" ht="26.4">
      <c r="A57" s="42">
        <v>2</v>
      </c>
      <c r="B57" s="37">
        <v>2</v>
      </c>
      <c r="C57" s="38">
        <v>1</v>
      </c>
      <c r="D57" s="38">
        <v>1</v>
      </c>
      <c r="E57" s="38">
        <v>1</v>
      </c>
      <c r="F57" s="40">
        <v>14</v>
      </c>
      <c r="G57" s="57" t="s">
        <v>178</v>
      </c>
      <c r="H57" s="29">
        <v>24</v>
      </c>
      <c r="I57" s="108">
        <v>250000</v>
      </c>
      <c r="J57" s="108">
        <v>62500</v>
      </c>
      <c r="K57" s="108">
        <v>23169.18</v>
      </c>
      <c r="L57" s="108">
        <v>23169.18</v>
      </c>
      <c r="Q57" s="230"/>
      <c r="R57" s="223"/>
    </row>
    <row r="58" spans="1:18" ht="27.75" customHeight="1">
      <c r="A58" s="42">
        <v>2</v>
      </c>
      <c r="B58" s="37">
        <v>2</v>
      </c>
      <c r="C58" s="38">
        <v>1</v>
      </c>
      <c r="D58" s="38">
        <v>1</v>
      </c>
      <c r="E58" s="38">
        <v>1</v>
      </c>
      <c r="F58" s="40">
        <v>15</v>
      </c>
      <c r="G58" s="41" t="s">
        <v>179</v>
      </c>
      <c r="H58" s="29">
        <v>25</v>
      </c>
      <c r="I58" s="108">
        <v>80000</v>
      </c>
      <c r="J58" s="124">
        <v>30000</v>
      </c>
      <c r="K58" s="124">
        <v>16914.330000000002</v>
      </c>
      <c r="L58" s="124">
        <v>16914.330000000002</v>
      </c>
      <c r="Q58" s="230"/>
      <c r="R58" s="223"/>
    </row>
    <row r="59" spans="1:18" ht="15.6">
      <c r="A59" s="42">
        <v>2</v>
      </c>
      <c r="B59" s="37">
        <v>2</v>
      </c>
      <c r="C59" s="38">
        <v>1</v>
      </c>
      <c r="D59" s="38">
        <v>1</v>
      </c>
      <c r="E59" s="38">
        <v>1</v>
      </c>
      <c r="F59" s="40">
        <v>16</v>
      </c>
      <c r="G59" s="39" t="s">
        <v>180</v>
      </c>
      <c r="H59" s="29">
        <v>26</v>
      </c>
      <c r="I59" s="108">
        <v>85000</v>
      </c>
      <c r="J59" s="124">
        <v>30000</v>
      </c>
      <c r="K59" s="124">
        <v>26009.95</v>
      </c>
      <c r="L59" s="124">
        <v>26009.95</v>
      </c>
      <c r="Q59" s="230"/>
      <c r="R59" s="223"/>
    </row>
    <row r="60" spans="1:18" ht="27.75" customHeight="1">
      <c r="A60" s="42">
        <v>2</v>
      </c>
      <c r="B60" s="37">
        <v>2</v>
      </c>
      <c r="C60" s="38">
        <v>1</v>
      </c>
      <c r="D60" s="38">
        <v>1</v>
      </c>
      <c r="E60" s="38">
        <v>1</v>
      </c>
      <c r="F60" s="40">
        <v>17</v>
      </c>
      <c r="G60" s="39" t="s">
        <v>181</v>
      </c>
      <c r="H60" s="29">
        <v>27</v>
      </c>
      <c r="I60" s="108">
        <v>10000</v>
      </c>
      <c r="J60" s="108">
        <v>4000</v>
      </c>
      <c r="K60" s="108"/>
      <c r="L60" s="108"/>
      <c r="Q60" s="230"/>
      <c r="R60" s="223"/>
    </row>
    <row r="61" spans="1:18" ht="14.25" customHeight="1">
      <c r="A61" s="42">
        <v>2</v>
      </c>
      <c r="B61" s="37">
        <v>2</v>
      </c>
      <c r="C61" s="38">
        <v>1</v>
      </c>
      <c r="D61" s="38">
        <v>1</v>
      </c>
      <c r="E61" s="38">
        <v>1</v>
      </c>
      <c r="F61" s="40">
        <v>20</v>
      </c>
      <c r="G61" s="39" t="s">
        <v>182</v>
      </c>
      <c r="H61" s="29">
        <v>28</v>
      </c>
      <c r="I61" s="108">
        <v>472200</v>
      </c>
      <c r="J61" s="124">
        <v>131500</v>
      </c>
      <c r="K61" s="124">
        <v>28304.06</v>
      </c>
      <c r="L61" s="124">
        <v>28304.06</v>
      </c>
      <c r="Q61" s="230"/>
      <c r="R61" s="223"/>
    </row>
    <row r="62" spans="1:18" ht="27.75" customHeight="1">
      <c r="A62" s="58">
        <v>2</v>
      </c>
      <c r="B62" s="59">
        <v>2</v>
      </c>
      <c r="C62" s="60">
        <v>1</v>
      </c>
      <c r="D62" s="60">
        <v>1</v>
      </c>
      <c r="E62" s="60">
        <v>1</v>
      </c>
      <c r="F62" s="61">
        <v>21</v>
      </c>
      <c r="G62" s="41" t="s">
        <v>183</v>
      </c>
      <c r="H62" s="29">
        <v>29</v>
      </c>
      <c r="I62" s="108">
        <v>6630700</v>
      </c>
      <c r="J62" s="124">
        <v>1982000</v>
      </c>
      <c r="K62" s="124">
        <v>1742638.6</v>
      </c>
      <c r="L62" s="124">
        <v>1724459.56</v>
      </c>
      <c r="Q62" s="230"/>
      <c r="R62" s="223"/>
    </row>
    <row r="63" spans="1:18" ht="12" customHeight="1">
      <c r="A63" s="58">
        <v>2</v>
      </c>
      <c r="B63" s="59">
        <v>2</v>
      </c>
      <c r="C63" s="60">
        <v>1</v>
      </c>
      <c r="D63" s="60">
        <v>1</v>
      </c>
      <c r="E63" s="60">
        <v>1</v>
      </c>
      <c r="F63" s="61">
        <v>22</v>
      </c>
      <c r="G63" s="41" t="s">
        <v>184</v>
      </c>
      <c r="H63" s="29">
        <v>30</v>
      </c>
      <c r="I63" s="108">
        <v>54000</v>
      </c>
      <c r="J63" s="124">
        <v>13600</v>
      </c>
      <c r="K63" s="124">
        <v>2250.5100000000002</v>
      </c>
      <c r="L63" s="124">
        <v>2220.12</v>
      </c>
      <c r="Q63" s="230"/>
      <c r="R63" s="223"/>
    </row>
    <row r="64" spans="1:18" ht="12" customHeight="1">
      <c r="A64" s="58">
        <v>2</v>
      </c>
      <c r="B64" s="59">
        <v>2</v>
      </c>
      <c r="C64" s="60">
        <v>1</v>
      </c>
      <c r="D64" s="60">
        <v>1</v>
      </c>
      <c r="E64" s="60">
        <v>1</v>
      </c>
      <c r="F64" s="61">
        <v>23</v>
      </c>
      <c r="G64" s="41" t="s">
        <v>185</v>
      </c>
      <c r="H64" s="29">
        <v>31</v>
      </c>
      <c r="I64" s="108">
        <v>379600</v>
      </c>
      <c r="J64" s="124">
        <v>3200</v>
      </c>
      <c r="K64" s="124"/>
      <c r="L64" s="124"/>
      <c r="Q64" s="230"/>
      <c r="R64" s="223"/>
    </row>
    <row r="65" spans="1:18" ht="15" customHeight="1">
      <c r="A65" s="42">
        <v>2</v>
      </c>
      <c r="B65" s="37">
        <v>2</v>
      </c>
      <c r="C65" s="38">
        <v>1</v>
      </c>
      <c r="D65" s="38">
        <v>1</v>
      </c>
      <c r="E65" s="38">
        <v>1</v>
      </c>
      <c r="F65" s="40">
        <v>30</v>
      </c>
      <c r="G65" s="41" t="s">
        <v>186</v>
      </c>
      <c r="H65" s="29">
        <v>32</v>
      </c>
      <c r="I65" s="108">
        <v>1729400</v>
      </c>
      <c r="J65" s="124">
        <v>440900</v>
      </c>
      <c r="K65" s="124">
        <v>152023.88</v>
      </c>
      <c r="L65" s="124">
        <v>152023.88</v>
      </c>
      <c r="Q65" s="230"/>
      <c r="R65" s="223"/>
    </row>
    <row r="66" spans="1:18" ht="14.25" customHeight="1">
      <c r="A66" s="62">
        <v>2</v>
      </c>
      <c r="B66" s="63">
        <v>3</v>
      </c>
      <c r="C66" s="31"/>
      <c r="D66" s="32"/>
      <c r="E66" s="32"/>
      <c r="F66" s="35"/>
      <c r="G66" s="64" t="s">
        <v>187</v>
      </c>
      <c r="H66" s="29">
        <v>33</v>
      </c>
      <c r="I66" s="116">
        <f>I67</f>
        <v>0</v>
      </c>
      <c r="J66" s="116">
        <f>J67</f>
        <v>0</v>
      </c>
      <c r="K66" s="116">
        <f>K67</f>
        <v>0</v>
      </c>
      <c r="L66" s="116">
        <f>L67</f>
        <v>0</v>
      </c>
    </row>
    <row r="67" spans="1:18" ht="13.5" customHeight="1">
      <c r="A67" s="42">
        <v>2</v>
      </c>
      <c r="B67" s="37">
        <v>3</v>
      </c>
      <c r="C67" s="38">
        <v>1</v>
      </c>
      <c r="D67" s="38"/>
      <c r="E67" s="38"/>
      <c r="F67" s="40"/>
      <c r="G67" s="41" t="s">
        <v>188</v>
      </c>
      <c r="H67" s="29">
        <v>34</v>
      </c>
      <c r="I67" s="111">
        <f>SUM(I68+I73+I78)</f>
        <v>0</v>
      </c>
      <c r="J67" s="113">
        <f>SUM(J68+J73+J78)</f>
        <v>0</v>
      </c>
      <c r="K67" s="112">
        <f>SUM(K68+K73+K78)</f>
        <v>0</v>
      </c>
      <c r="L67" s="111">
        <f>SUM(L68+L73+L78)</f>
        <v>0</v>
      </c>
      <c r="Q67" s="223"/>
      <c r="R67" s="230"/>
    </row>
    <row r="68" spans="1:18" ht="15" customHeight="1">
      <c r="A68" s="42">
        <v>2</v>
      </c>
      <c r="B68" s="37">
        <v>3</v>
      </c>
      <c r="C68" s="38">
        <v>1</v>
      </c>
      <c r="D68" s="38">
        <v>1</v>
      </c>
      <c r="E68" s="38"/>
      <c r="F68" s="40"/>
      <c r="G68" s="41" t="s">
        <v>189</v>
      </c>
      <c r="H68" s="29">
        <v>35</v>
      </c>
      <c r="I68" s="111">
        <f>I69</f>
        <v>0</v>
      </c>
      <c r="J68" s="113">
        <f>J69</f>
        <v>0</v>
      </c>
      <c r="K68" s="112">
        <f>K69</f>
        <v>0</v>
      </c>
      <c r="L68" s="111">
        <f>L69</f>
        <v>0</v>
      </c>
      <c r="Q68" s="230"/>
      <c r="R68" s="223"/>
    </row>
    <row r="69" spans="1:18" ht="13.5" customHeight="1">
      <c r="A69" s="42">
        <v>2</v>
      </c>
      <c r="B69" s="37">
        <v>3</v>
      </c>
      <c r="C69" s="38">
        <v>1</v>
      </c>
      <c r="D69" s="38">
        <v>1</v>
      </c>
      <c r="E69" s="38">
        <v>1</v>
      </c>
      <c r="F69" s="40"/>
      <c r="G69" s="41" t="s">
        <v>189</v>
      </c>
      <c r="H69" s="29">
        <v>36</v>
      </c>
      <c r="I69" s="111">
        <f>SUM(I70:I72)</f>
        <v>0</v>
      </c>
      <c r="J69" s="113">
        <f>SUM(J70:J72)</f>
        <v>0</v>
      </c>
      <c r="K69" s="112">
        <f>SUM(K70:K72)</f>
        <v>0</v>
      </c>
      <c r="L69" s="111">
        <f>SUM(L70:L72)</f>
        <v>0</v>
      </c>
      <c r="Q69" s="230"/>
      <c r="R69" s="223"/>
    </row>
    <row r="70" spans="1:18" s="160" customFormat="1" ht="25.5" customHeight="1">
      <c r="A70" s="42">
        <v>2</v>
      </c>
      <c r="B70" s="37">
        <v>3</v>
      </c>
      <c r="C70" s="38">
        <v>1</v>
      </c>
      <c r="D70" s="38">
        <v>1</v>
      </c>
      <c r="E70" s="38">
        <v>1</v>
      </c>
      <c r="F70" s="40">
        <v>1</v>
      </c>
      <c r="G70" s="39" t="s">
        <v>190</v>
      </c>
      <c r="H70" s="29">
        <v>37</v>
      </c>
      <c r="I70" s="108"/>
      <c r="J70" s="108"/>
      <c r="K70" s="108"/>
      <c r="L70" s="108"/>
      <c r="Q70" s="230"/>
      <c r="R70" s="223"/>
    </row>
    <row r="71" spans="1:18" ht="19.5" customHeight="1">
      <c r="A71" s="42">
        <v>2</v>
      </c>
      <c r="B71" s="34">
        <v>3</v>
      </c>
      <c r="C71" s="32">
        <v>1</v>
      </c>
      <c r="D71" s="32">
        <v>1</v>
      </c>
      <c r="E71" s="32">
        <v>1</v>
      </c>
      <c r="F71" s="35">
        <v>2</v>
      </c>
      <c r="G71" s="33" t="s">
        <v>191</v>
      </c>
      <c r="H71" s="29">
        <v>38</v>
      </c>
      <c r="I71" s="133"/>
      <c r="J71" s="133"/>
      <c r="K71" s="133"/>
      <c r="L71" s="133"/>
      <c r="Q71" s="230"/>
      <c r="R71" s="223"/>
    </row>
    <row r="72" spans="1:18" ht="16.5" customHeight="1">
      <c r="A72" s="37">
        <v>2</v>
      </c>
      <c r="B72" s="38">
        <v>3</v>
      </c>
      <c r="C72" s="38">
        <v>1</v>
      </c>
      <c r="D72" s="38">
        <v>1</v>
      </c>
      <c r="E72" s="38">
        <v>1</v>
      </c>
      <c r="F72" s="40">
        <v>3</v>
      </c>
      <c r="G72" s="39" t="s">
        <v>192</v>
      </c>
      <c r="H72" s="29">
        <v>39</v>
      </c>
      <c r="I72" s="108"/>
      <c r="J72" s="108"/>
      <c r="K72" s="108"/>
      <c r="L72" s="108"/>
      <c r="Q72" s="230"/>
      <c r="R72" s="223"/>
    </row>
    <row r="73" spans="1:18" ht="29.25" customHeight="1">
      <c r="A73" s="34">
        <v>2</v>
      </c>
      <c r="B73" s="32">
        <v>3</v>
      </c>
      <c r="C73" s="32">
        <v>1</v>
      </c>
      <c r="D73" s="32">
        <v>2</v>
      </c>
      <c r="E73" s="32"/>
      <c r="F73" s="35"/>
      <c r="G73" s="45" t="s">
        <v>193</v>
      </c>
      <c r="H73" s="29">
        <v>40</v>
      </c>
      <c r="I73" s="116">
        <f>I74</f>
        <v>0</v>
      </c>
      <c r="J73" s="115">
        <f>J74</f>
        <v>0</v>
      </c>
      <c r="K73" s="114">
        <f>K74</f>
        <v>0</v>
      </c>
      <c r="L73" s="114">
        <f>L74</f>
        <v>0</v>
      </c>
      <c r="Q73" s="230"/>
      <c r="R73" s="223"/>
    </row>
    <row r="74" spans="1:18" ht="27" customHeight="1">
      <c r="A74" s="47">
        <v>2</v>
      </c>
      <c r="B74" s="48">
        <v>3</v>
      </c>
      <c r="C74" s="48">
        <v>1</v>
      </c>
      <c r="D74" s="48">
        <v>2</v>
      </c>
      <c r="E74" s="48">
        <v>1</v>
      </c>
      <c r="F74" s="50"/>
      <c r="G74" s="45" t="s">
        <v>193</v>
      </c>
      <c r="H74" s="29">
        <v>41</v>
      </c>
      <c r="I74" s="130">
        <f>SUM(I75:I77)</f>
        <v>0</v>
      </c>
      <c r="J74" s="132">
        <f>SUM(J75:J77)</f>
        <v>0</v>
      </c>
      <c r="K74" s="131">
        <f>SUM(K75:K77)</f>
        <v>0</v>
      </c>
      <c r="L74" s="112">
        <f>SUM(L75:L77)</f>
        <v>0</v>
      </c>
      <c r="Q74" s="230"/>
      <c r="R74" s="223"/>
    </row>
    <row r="75" spans="1:18" s="160" customFormat="1" ht="27" customHeight="1">
      <c r="A75" s="37">
        <v>2</v>
      </c>
      <c r="B75" s="38">
        <v>3</v>
      </c>
      <c r="C75" s="38">
        <v>1</v>
      </c>
      <c r="D75" s="38">
        <v>2</v>
      </c>
      <c r="E75" s="38">
        <v>1</v>
      </c>
      <c r="F75" s="40">
        <v>1</v>
      </c>
      <c r="G75" s="42" t="s">
        <v>190</v>
      </c>
      <c r="H75" s="29">
        <v>42</v>
      </c>
      <c r="I75" s="108"/>
      <c r="J75" s="108"/>
      <c r="K75" s="108"/>
      <c r="L75" s="108"/>
      <c r="Q75" s="230"/>
      <c r="R75" s="223"/>
    </row>
    <row r="76" spans="1:18" ht="16.5" customHeight="1">
      <c r="A76" s="37">
        <v>2</v>
      </c>
      <c r="B76" s="38">
        <v>3</v>
      </c>
      <c r="C76" s="38">
        <v>1</v>
      </c>
      <c r="D76" s="38">
        <v>2</v>
      </c>
      <c r="E76" s="38">
        <v>1</v>
      </c>
      <c r="F76" s="40">
        <v>2</v>
      </c>
      <c r="G76" s="42" t="s">
        <v>191</v>
      </c>
      <c r="H76" s="29">
        <v>43</v>
      </c>
      <c r="I76" s="108"/>
      <c r="J76" s="108"/>
      <c r="K76" s="108"/>
      <c r="L76" s="108"/>
      <c r="Q76" s="230"/>
      <c r="R76" s="223"/>
    </row>
    <row r="77" spans="1:18" ht="15" customHeight="1">
      <c r="A77" s="37">
        <v>2</v>
      </c>
      <c r="B77" s="38">
        <v>3</v>
      </c>
      <c r="C77" s="38">
        <v>1</v>
      </c>
      <c r="D77" s="38">
        <v>2</v>
      </c>
      <c r="E77" s="38">
        <v>1</v>
      </c>
      <c r="F77" s="40">
        <v>3</v>
      </c>
      <c r="G77" s="58" t="s">
        <v>192</v>
      </c>
      <c r="H77" s="29">
        <v>44</v>
      </c>
      <c r="I77" s="108"/>
      <c r="J77" s="108"/>
      <c r="K77" s="108"/>
      <c r="L77" s="108"/>
      <c r="Q77" s="230"/>
      <c r="R77" s="223"/>
    </row>
    <row r="78" spans="1:18" ht="27.75" customHeight="1">
      <c r="A78" s="37">
        <v>2</v>
      </c>
      <c r="B78" s="38">
        <v>3</v>
      </c>
      <c r="C78" s="38">
        <v>1</v>
      </c>
      <c r="D78" s="38">
        <v>3</v>
      </c>
      <c r="E78" s="38"/>
      <c r="F78" s="40"/>
      <c r="G78" s="58" t="s">
        <v>194</v>
      </c>
      <c r="H78" s="29">
        <v>45</v>
      </c>
      <c r="I78" s="111">
        <f>I79</f>
        <v>0</v>
      </c>
      <c r="J78" s="113">
        <f>J79</f>
        <v>0</v>
      </c>
      <c r="K78" s="112">
        <f>K79</f>
        <v>0</v>
      </c>
      <c r="L78" s="112">
        <f>L79</f>
        <v>0</v>
      </c>
      <c r="Q78" s="230"/>
      <c r="R78" s="223"/>
    </row>
    <row r="79" spans="1:18" ht="26.25" customHeight="1">
      <c r="A79" s="37">
        <v>2</v>
      </c>
      <c r="B79" s="38">
        <v>3</v>
      </c>
      <c r="C79" s="38">
        <v>1</v>
      </c>
      <c r="D79" s="38">
        <v>3</v>
      </c>
      <c r="E79" s="38">
        <v>1</v>
      </c>
      <c r="F79" s="40"/>
      <c r="G79" s="58" t="s">
        <v>195</v>
      </c>
      <c r="H79" s="29">
        <v>46</v>
      </c>
      <c r="I79" s="111">
        <f>SUM(I80:I82)</f>
        <v>0</v>
      </c>
      <c r="J79" s="113">
        <f>SUM(J80:J82)</f>
        <v>0</v>
      </c>
      <c r="K79" s="112">
        <f>SUM(K80:K82)</f>
        <v>0</v>
      </c>
      <c r="L79" s="112">
        <f>SUM(L80:L82)</f>
        <v>0</v>
      </c>
      <c r="Q79" s="230"/>
      <c r="R79" s="223"/>
    </row>
    <row r="80" spans="1:18" ht="15" customHeight="1">
      <c r="A80" s="34">
        <v>2</v>
      </c>
      <c r="B80" s="32">
        <v>3</v>
      </c>
      <c r="C80" s="32">
        <v>1</v>
      </c>
      <c r="D80" s="32">
        <v>3</v>
      </c>
      <c r="E80" s="32">
        <v>1</v>
      </c>
      <c r="F80" s="35">
        <v>1</v>
      </c>
      <c r="G80" s="65" t="s">
        <v>196</v>
      </c>
      <c r="H80" s="29">
        <v>47</v>
      </c>
      <c r="I80" s="133"/>
      <c r="J80" s="133"/>
      <c r="K80" s="133"/>
      <c r="L80" s="133"/>
      <c r="Q80" s="230"/>
      <c r="R80" s="223"/>
    </row>
    <row r="81" spans="1:18" ht="16.5" customHeight="1">
      <c r="A81" s="37">
        <v>2</v>
      </c>
      <c r="B81" s="38">
        <v>3</v>
      </c>
      <c r="C81" s="38">
        <v>1</v>
      </c>
      <c r="D81" s="38">
        <v>3</v>
      </c>
      <c r="E81" s="38">
        <v>1</v>
      </c>
      <c r="F81" s="40">
        <v>2</v>
      </c>
      <c r="G81" s="58" t="s">
        <v>197</v>
      </c>
      <c r="H81" s="29">
        <v>48</v>
      </c>
      <c r="I81" s="108"/>
      <c r="J81" s="108"/>
      <c r="K81" s="108"/>
      <c r="L81" s="108"/>
      <c r="Q81" s="230"/>
      <c r="R81" s="223"/>
    </row>
    <row r="82" spans="1:18" ht="17.25" customHeight="1">
      <c r="A82" s="34">
        <v>2</v>
      </c>
      <c r="B82" s="32">
        <v>3</v>
      </c>
      <c r="C82" s="32">
        <v>1</v>
      </c>
      <c r="D82" s="32">
        <v>3</v>
      </c>
      <c r="E82" s="32">
        <v>1</v>
      </c>
      <c r="F82" s="35">
        <v>3</v>
      </c>
      <c r="G82" s="65" t="s">
        <v>198</v>
      </c>
      <c r="H82" s="29">
        <v>49</v>
      </c>
      <c r="I82" s="133"/>
      <c r="J82" s="133"/>
      <c r="K82" s="133"/>
      <c r="L82" s="133"/>
      <c r="Q82" s="230"/>
      <c r="R82" s="223"/>
    </row>
    <row r="83" spans="1:18" ht="12.75" customHeight="1">
      <c r="A83" s="34">
        <v>2</v>
      </c>
      <c r="B83" s="32">
        <v>3</v>
      </c>
      <c r="C83" s="32">
        <v>2</v>
      </c>
      <c r="D83" s="32"/>
      <c r="E83" s="32"/>
      <c r="F83" s="35"/>
      <c r="G83" s="65" t="s">
        <v>199</v>
      </c>
      <c r="H83" s="29">
        <v>50</v>
      </c>
      <c r="I83" s="111">
        <f t="shared" ref="I83:L84" si="2">I84</f>
        <v>0</v>
      </c>
      <c r="J83" s="111">
        <f t="shared" si="2"/>
        <v>0</v>
      </c>
      <c r="K83" s="111">
        <f t="shared" si="2"/>
        <v>0</v>
      </c>
      <c r="L83" s="111">
        <f t="shared" si="2"/>
        <v>0</v>
      </c>
    </row>
    <row r="84" spans="1:18" ht="12" customHeight="1">
      <c r="A84" s="34">
        <v>2</v>
      </c>
      <c r="B84" s="32">
        <v>3</v>
      </c>
      <c r="C84" s="32">
        <v>2</v>
      </c>
      <c r="D84" s="32">
        <v>1</v>
      </c>
      <c r="E84" s="32"/>
      <c r="F84" s="35"/>
      <c r="G84" s="65" t="s">
        <v>199</v>
      </c>
      <c r="H84" s="29">
        <v>51</v>
      </c>
      <c r="I84" s="111">
        <f t="shared" si="2"/>
        <v>0</v>
      </c>
      <c r="J84" s="111">
        <f t="shared" si="2"/>
        <v>0</v>
      </c>
      <c r="K84" s="111">
        <f t="shared" si="2"/>
        <v>0</v>
      </c>
      <c r="L84" s="111">
        <f t="shared" si="2"/>
        <v>0</v>
      </c>
    </row>
    <row r="85" spans="1:18" ht="15.75" customHeight="1">
      <c r="A85" s="34">
        <v>2</v>
      </c>
      <c r="B85" s="32">
        <v>3</v>
      </c>
      <c r="C85" s="32">
        <v>2</v>
      </c>
      <c r="D85" s="32">
        <v>1</v>
      </c>
      <c r="E85" s="32">
        <v>1</v>
      </c>
      <c r="F85" s="35"/>
      <c r="G85" s="65" t="s">
        <v>199</v>
      </c>
      <c r="H85" s="29">
        <v>52</v>
      </c>
      <c r="I85" s="111">
        <f>SUM(I86)</f>
        <v>0</v>
      </c>
      <c r="J85" s="111">
        <f>SUM(J86)</f>
        <v>0</v>
      </c>
      <c r="K85" s="111">
        <f>SUM(K86)</f>
        <v>0</v>
      </c>
      <c r="L85" s="111">
        <f>SUM(L86)</f>
        <v>0</v>
      </c>
    </row>
    <row r="86" spans="1:18" ht="13.5" customHeight="1">
      <c r="A86" s="34">
        <v>2</v>
      </c>
      <c r="B86" s="32">
        <v>3</v>
      </c>
      <c r="C86" s="32">
        <v>2</v>
      </c>
      <c r="D86" s="32">
        <v>1</v>
      </c>
      <c r="E86" s="32">
        <v>1</v>
      </c>
      <c r="F86" s="35">
        <v>1</v>
      </c>
      <c r="G86" s="65" t="s">
        <v>199</v>
      </c>
      <c r="H86" s="29">
        <v>53</v>
      </c>
      <c r="I86" s="108"/>
      <c r="J86" s="108"/>
      <c r="K86" s="108"/>
      <c r="L86" s="108"/>
    </row>
    <row r="87" spans="1:18" ht="16.5" customHeight="1">
      <c r="A87" s="25">
        <v>2</v>
      </c>
      <c r="B87" s="26">
        <v>4</v>
      </c>
      <c r="C87" s="26"/>
      <c r="D87" s="26"/>
      <c r="E87" s="26"/>
      <c r="F87" s="28"/>
      <c r="G87" s="66" t="s">
        <v>200</v>
      </c>
      <c r="H87" s="29">
        <v>54</v>
      </c>
      <c r="I87" s="111">
        <f t="shared" ref="I87:L89" si="3">I88</f>
        <v>0</v>
      </c>
      <c r="J87" s="113">
        <f t="shared" si="3"/>
        <v>0</v>
      </c>
      <c r="K87" s="112">
        <f t="shared" si="3"/>
        <v>0</v>
      </c>
      <c r="L87" s="112">
        <f t="shared" si="3"/>
        <v>0</v>
      </c>
    </row>
    <row r="88" spans="1:18" ht="15.75" customHeight="1">
      <c r="A88" s="37">
        <v>2</v>
      </c>
      <c r="B88" s="38">
        <v>4</v>
      </c>
      <c r="C88" s="38">
        <v>1</v>
      </c>
      <c r="D88" s="38"/>
      <c r="E88" s="38"/>
      <c r="F88" s="40"/>
      <c r="G88" s="58" t="s">
        <v>201</v>
      </c>
      <c r="H88" s="29">
        <v>55</v>
      </c>
      <c r="I88" s="111">
        <f t="shared" si="3"/>
        <v>0</v>
      </c>
      <c r="J88" s="113">
        <f t="shared" si="3"/>
        <v>0</v>
      </c>
      <c r="K88" s="112">
        <f t="shared" si="3"/>
        <v>0</v>
      </c>
      <c r="L88" s="112">
        <f t="shared" si="3"/>
        <v>0</v>
      </c>
    </row>
    <row r="89" spans="1:18" ht="17.25" customHeight="1">
      <c r="A89" s="37">
        <v>2</v>
      </c>
      <c r="B89" s="38">
        <v>4</v>
      </c>
      <c r="C89" s="38">
        <v>1</v>
      </c>
      <c r="D89" s="38">
        <v>1</v>
      </c>
      <c r="E89" s="38"/>
      <c r="F89" s="40"/>
      <c r="G89" s="42" t="s">
        <v>201</v>
      </c>
      <c r="H89" s="29">
        <v>56</v>
      </c>
      <c r="I89" s="111">
        <f t="shared" si="3"/>
        <v>0</v>
      </c>
      <c r="J89" s="113">
        <f t="shared" si="3"/>
        <v>0</v>
      </c>
      <c r="K89" s="112">
        <f t="shared" si="3"/>
        <v>0</v>
      </c>
      <c r="L89" s="112">
        <f t="shared" si="3"/>
        <v>0</v>
      </c>
    </row>
    <row r="90" spans="1:18" ht="18" customHeight="1">
      <c r="A90" s="37">
        <v>2</v>
      </c>
      <c r="B90" s="38">
        <v>4</v>
      </c>
      <c r="C90" s="38">
        <v>1</v>
      </c>
      <c r="D90" s="38">
        <v>1</v>
      </c>
      <c r="E90" s="38">
        <v>1</v>
      </c>
      <c r="F90" s="40"/>
      <c r="G90" s="42" t="s">
        <v>201</v>
      </c>
      <c r="H90" s="29">
        <v>57</v>
      </c>
      <c r="I90" s="111">
        <f>SUM(I91:I93)</f>
        <v>0</v>
      </c>
      <c r="J90" s="113">
        <f>SUM(J91:J93)</f>
        <v>0</v>
      </c>
      <c r="K90" s="112">
        <f>SUM(K91:K93)</f>
        <v>0</v>
      </c>
      <c r="L90" s="112">
        <f>SUM(L91:L93)</f>
        <v>0</v>
      </c>
    </row>
    <row r="91" spans="1:18" ht="14.25" customHeight="1">
      <c r="A91" s="37">
        <v>2</v>
      </c>
      <c r="B91" s="38">
        <v>4</v>
      </c>
      <c r="C91" s="38">
        <v>1</v>
      </c>
      <c r="D91" s="38">
        <v>1</v>
      </c>
      <c r="E91" s="38">
        <v>1</v>
      </c>
      <c r="F91" s="40">
        <v>1</v>
      </c>
      <c r="G91" s="42" t="s">
        <v>202</v>
      </c>
      <c r="H91" s="29">
        <v>58</v>
      </c>
      <c r="I91" s="108"/>
      <c r="J91" s="108"/>
      <c r="K91" s="108"/>
      <c r="L91" s="108"/>
    </row>
    <row r="92" spans="1:18" ht="13.5" customHeight="1">
      <c r="A92" s="37">
        <v>2</v>
      </c>
      <c r="B92" s="37">
        <v>4</v>
      </c>
      <c r="C92" s="37">
        <v>1</v>
      </c>
      <c r="D92" s="38">
        <v>1</v>
      </c>
      <c r="E92" s="38">
        <v>1</v>
      </c>
      <c r="F92" s="67">
        <v>2</v>
      </c>
      <c r="G92" s="39" t="s">
        <v>203</v>
      </c>
      <c r="H92" s="29">
        <v>59</v>
      </c>
      <c r="I92" s="108"/>
      <c r="J92" s="108"/>
      <c r="K92" s="108"/>
      <c r="L92" s="108"/>
    </row>
    <row r="93" spans="1:18">
      <c r="A93" s="37">
        <v>2</v>
      </c>
      <c r="B93" s="38">
        <v>4</v>
      </c>
      <c r="C93" s="37">
        <v>1</v>
      </c>
      <c r="D93" s="38">
        <v>1</v>
      </c>
      <c r="E93" s="38">
        <v>1</v>
      </c>
      <c r="F93" s="67">
        <v>3</v>
      </c>
      <c r="G93" s="39" t="s">
        <v>204</v>
      </c>
      <c r="H93" s="29">
        <v>60</v>
      </c>
      <c r="I93" s="108"/>
      <c r="J93" s="108"/>
      <c r="K93" s="108"/>
      <c r="L93" s="108"/>
    </row>
    <row r="94" spans="1:18">
      <c r="A94" s="25">
        <v>2</v>
      </c>
      <c r="B94" s="26">
        <v>5</v>
      </c>
      <c r="C94" s="25"/>
      <c r="D94" s="26"/>
      <c r="E94" s="26"/>
      <c r="F94" s="68"/>
      <c r="G94" s="27" t="s">
        <v>205</v>
      </c>
      <c r="H94" s="29">
        <v>61</v>
      </c>
      <c r="I94" s="111">
        <f>SUM(I95+I100+I105)</f>
        <v>0</v>
      </c>
      <c r="J94" s="113">
        <f>SUM(J95+J100+J105)</f>
        <v>0</v>
      </c>
      <c r="K94" s="112">
        <f>SUM(K95+K100+K105)</f>
        <v>0</v>
      </c>
      <c r="L94" s="112">
        <f>SUM(L95+L100+L105)</f>
        <v>0</v>
      </c>
    </row>
    <row r="95" spans="1:18">
      <c r="A95" s="34">
        <v>2</v>
      </c>
      <c r="B95" s="32">
        <v>5</v>
      </c>
      <c r="C95" s="34">
        <v>1</v>
      </c>
      <c r="D95" s="32"/>
      <c r="E95" s="32"/>
      <c r="F95" s="69"/>
      <c r="G95" s="45" t="s">
        <v>206</v>
      </c>
      <c r="H95" s="29">
        <v>62</v>
      </c>
      <c r="I95" s="116">
        <f t="shared" ref="I95:L96" si="4">I96</f>
        <v>0</v>
      </c>
      <c r="J95" s="115">
        <f t="shared" si="4"/>
        <v>0</v>
      </c>
      <c r="K95" s="114">
        <f t="shared" si="4"/>
        <v>0</v>
      </c>
      <c r="L95" s="114">
        <f t="shared" si="4"/>
        <v>0</v>
      </c>
    </row>
    <row r="96" spans="1:18">
      <c r="A96" s="37">
        <v>2</v>
      </c>
      <c r="B96" s="38">
        <v>5</v>
      </c>
      <c r="C96" s="37">
        <v>1</v>
      </c>
      <c r="D96" s="38">
        <v>1</v>
      </c>
      <c r="E96" s="38"/>
      <c r="F96" s="67"/>
      <c r="G96" s="39" t="s">
        <v>206</v>
      </c>
      <c r="H96" s="29">
        <v>63</v>
      </c>
      <c r="I96" s="111">
        <f t="shared" si="4"/>
        <v>0</v>
      </c>
      <c r="J96" s="113">
        <f t="shared" si="4"/>
        <v>0</v>
      </c>
      <c r="K96" s="112">
        <f t="shared" si="4"/>
        <v>0</v>
      </c>
      <c r="L96" s="112">
        <f t="shared" si="4"/>
        <v>0</v>
      </c>
    </row>
    <row r="97" spans="1:12">
      <c r="A97" s="37">
        <v>2</v>
      </c>
      <c r="B97" s="38">
        <v>5</v>
      </c>
      <c r="C97" s="37">
        <v>1</v>
      </c>
      <c r="D97" s="38">
        <v>1</v>
      </c>
      <c r="E97" s="38">
        <v>1</v>
      </c>
      <c r="F97" s="67"/>
      <c r="G97" s="39" t="s">
        <v>206</v>
      </c>
      <c r="H97" s="29">
        <v>64</v>
      </c>
      <c r="I97" s="111">
        <f>SUM(I98:I99)</f>
        <v>0</v>
      </c>
      <c r="J97" s="113">
        <f>SUM(J98:J99)</f>
        <v>0</v>
      </c>
      <c r="K97" s="112">
        <f>SUM(K98:K99)</f>
        <v>0</v>
      </c>
      <c r="L97" s="112">
        <f>SUM(L98:L99)</f>
        <v>0</v>
      </c>
    </row>
    <row r="98" spans="1:12" ht="26.4">
      <c r="A98" s="37">
        <v>2</v>
      </c>
      <c r="B98" s="38">
        <v>5</v>
      </c>
      <c r="C98" s="37">
        <v>1</v>
      </c>
      <c r="D98" s="38">
        <v>1</v>
      </c>
      <c r="E98" s="38">
        <v>1</v>
      </c>
      <c r="F98" s="67">
        <v>1</v>
      </c>
      <c r="G98" s="41" t="s">
        <v>207</v>
      </c>
      <c r="H98" s="29">
        <v>65</v>
      </c>
      <c r="I98" s="108"/>
      <c r="J98" s="108"/>
      <c r="K98" s="108"/>
      <c r="L98" s="108"/>
    </row>
    <row r="99" spans="1:12" ht="15.75" customHeight="1">
      <c r="A99" s="37">
        <v>2</v>
      </c>
      <c r="B99" s="38">
        <v>5</v>
      </c>
      <c r="C99" s="37">
        <v>1</v>
      </c>
      <c r="D99" s="38">
        <v>1</v>
      </c>
      <c r="E99" s="38">
        <v>1</v>
      </c>
      <c r="F99" s="67">
        <v>2</v>
      </c>
      <c r="G99" s="41" t="s">
        <v>208</v>
      </c>
      <c r="H99" s="29">
        <v>66</v>
      </c>
      <c r="I99" s="108"/>
      <c r="J99" s="108"/>
      <c r="K99" s="108"/>
      <c r="L99" s="108"/>
    </row>
    <row r="100" spans="1:12" ht="12" customHeight="1">
      <c r="A100" s="37">
        <v>2</v>
      </c>
      <c r="B100" s="38">
        <v>5</v>
      </c>
      <c r="C100" s="37">
        <v>2</v>
      </c>
      <c r="D100" s="38"/>
      <c r="E100" s="38"/>
      <c r="F100" s="67"/>
      <c r="G100" s="41" t="s">
        <v>209</v>
      </c>
      <c r="H100" s="29">
        <v>67</v>
      </c>
      <c r="I100" s="111">
        <f t="shared" ref="I100:L101" si="5">I101</f>
        <v>0</v>
      </c>
      <c r="J100" s="113">
        <f t="shared" si="5"/>
        <v>0</v>
      </c>
      <c r="K100" s="112">
        <f t="shared" si="5"/>
        <v>0</v>
      </c>
      <c r="L100" s="111">
        <f t="shared" si="5"/>
        <v>0</v>
      </c>
    </row>
    <row r="101" spans="1:12" ht="15.75" customHeight="1">
      <c r="A101" s="42">
        <v>2</v>
      </c>
      <c r="B101" s="37">
        <v>5</v>
      </c>
      <c r="C101" s="38">
        <v>2</v>
      </c>
      <c r="D101" s="39">
        <v>1</v>
      </c>
      <c r="E101" s="37"/>
      <c r="F101" s="67"/>
      <c r="G101" s="39" t="s">
        <v>209</v>
      </c>
      <c r="H101" s="29">
        <v>68</v>
      </c>
      <c r="I101" s="111">
        <f t="shared" si="5"/>
        <v>0</v>
      </c>
      <c r="J101" s="113">
        <f t="shared" si="5"/>
        <v>0</v>
      </c>
      <c r="K101" s="112">
        <f t="shared" si="5"/>
        <v>0</v>
      </c>
      <c r="L101" s="111">
        <f t="shared" si="5"/>
        <v>0</v>
      </c>
    </row>
    <row r="102" spans="1:12" ht="15" customHeight="1">
      <c r="A102" s="42">
        <v>2</v>
      </c>
      <c r="B102" s="37">
        <v>5</v>
      </c>
      <c r="C102" s="38">
        <v>2</v>
      </c>
      <c r="D102" s="39">
        <v>1</v>
      </c>
      <c r="E102" s="37">
        <v>1</v>
      </c>
      <c r="F102" s="67"/>
      <c r="G102" s="39" t="s">
        <v>209</v>
      </c>
      <c r="H102" s="29">
        <v>69</v>
      </c>
      <c r="I102" s="111">
        <f>SUM(I103:I104)</f>
        <v>0</v>
      </c>
      <c r="J102" s="113">
        <f>SUM(J103:J104)</f>
        <v>0</v>
      </c>
      <c r="K102" s="112">
        <f>SUM(K103:K104)</f>
        <v>0</v>
      </c>
      <c r="L102" s="111">
        <f>SUM(L103:L104)</f>
        <v>0</v>
      </c>
    </row>
    <row r="103" spans="1:12" ht="26.4">
      <c r="A103" s="42">
        <v>2</v>
      </c>
      <c r="B103" s="37">
        <v>5</v>
      </c>
      <c r="C103" s="38">
        <v>2</v>
      </c>
      <c r="D103" s="39">
        <v>1</v>
      </c>
      <c r="E103" s="37">
        <v>1</v>
      </c>
      <c r="F103" s="67">
        <v>1</v>
      </c>
      <c r="G103" s="41" t="s">
        <v>210</v>
      </c>
      <c r="H103" s="29">
        <v>70</v>
      </c>
      <c r="I103" s="108"/>
      <c r="J103" s="108"/>
      <c r="K103" s="108"/>
      <c r="L103" s="108"/>
    </row>
    <row r="104" spans="1:12" ht="25.5" customHeight="1">
      <c r="A104" s="42">
        <v>2</v>
      </c>
      <c r="B104" s="37">
        <v>5</v>
      </c>
      <c r="C104" s="38">
        <v>2</v>
      </c>
      <c r="D104" s="39">
        <v>1</v>
      </c>
      <c r="E104" s="37">
        <v>1</v>
      </c>
      <c r="F104" s="67">
        <v>2</v>
      </c>
      <c r="G104" s="41" t="s">
        <v>211</v>
      </c>
      <c r="H104" s="29">
        <v>71</v>
      </c>
      <c r="I104" s="108"/>
      <c r="J104" s="108"/>
      <c r="K104" s="108"/>
      <c r="L104" s="108"/>
    </row>
    <row r="105" spans="1:12" ht="28.5" customHeight="1">
      <c r="A105" s="42">
        <v>2</v>
      </c>
      <c r="B105" s="37">
        <v>5</v>
      </c>
      <c r="C105" s="38">
        <v>3</v>
      </c>
      <c r="D105" s="39"/>
      <c r="E105" s="37"/>
      <c r="F105" s="67"/>
      <c r="G105" s="41" t="s">
        <v>212</v>
      </c>
      <c r="H105" s="29">
        <v>72</v>
      </c>
      <c r="I105" s="111">
        <f t="shared" ref="I105:L106" si="6">I106</f>
        <v>0</v>
      </c>
      <c r="J105" s="113">
        <f t="shared" si="6"/>
        <v>0</v>
      </c>
      <c r="K105" s="112">
        <f t="shared" si="6"/>
        <v>0</v>
      </c>
      <c r="L105" s="111">
        <f t="shared" si="6"/>
        <v>0</v>
      </c>
    </row>
    <row r="106" spans="1:12" ht="27" customHeight="1">
      <c r="A106" s="42">
        <v>2</v>
      </c>
      <c r="B106" s="37">
        <v>5</v>
      </c>
      <c r="C106" s="38">
        <v>3</v>
      </c>
      <c r="D106" s="39">
        <v>1</v>
      </c>
      <c r="E106" s="37"/>
      <c r="F106" s="67"/>
      <c r="G106" s="41" t="s">
        <v>213</v>
      </c>
      <c r="H106" s="29">
        <v>73</v>
      </c>
      <c r="I106" s="111">
        <f t="shared" si="6"/>
        <v>0</v>
      </c>
      <c r="J106" s="113">
        <f t="shared" si="6"/>
        <v>0</v>
      </c>
      <c r="K106" s="112">
        <f t="shared" si="6"/>
        <v>0</v>
      </c>
      <c r="L106" s="111">
        <f t="shared" si="6"/>
        <v>0</v>
      </c>
    </row>
    <row r="107" spans="1:12" ht="30" customHeight="1">
      <c r="A107" s="46">
        <v>2</v>
      </c>
      <c r="B107" s="47">
        <v>5</v>
      </c>
      <c r="C107" s="48">
        <v>3</v>
      </c>
      <c r="D107" s="49">
        <v>1</v>
      </c>
      <c r="E107" s="47">
        <v>1</v>
      </c>
      <c r="F107" s="70"/>
      <c r="G107" s="71" t="s">
        <v>213</v>
      </c>
      <c r="H107" s="29">
        <v>74</v>
      </c>
      <c r="I107" s="130">
        <f>SUM(I108:I109)</f>
        <v>0</v>
      </c>
      <c r="J107" s="132">
        <f>SUM(J108:J109)</f>
        <v>0</v>
      </c>
      <c r="K107" s="131">
        <f>SUM(K108:K109)</f>
        <v>0</v>
      </c>
      <c r="L107" s="130">
        <f>SUM(L108:L109)</f>
        <v>0</v>
      </c>
    </row>
    <row r="108" spans="1:12" ht="26.25" customHeight="1">
      <c r="A108" s="42">
        <v>2</v>
      </c>
      <c r="B108" s="37">
        <v>5</v>
      </c>
      <c r="C108" s="38">
        <v>3</v>
      </c>
      <c r="D108" s="39">
        <v>1</v>
      </c>
      <c r="E108" s="37">
        <v>1</v>
      </c>
      <c r="F108" s="67">
        <v>1</v>
      </c>
      <c r="G108" s="41" t="s">
        <v>213</v>
      </c>
      <c r="H108" s="29">
        <v>75</v>
      </c>
      <c r="I108" s="108"/>
      <c r="J108" s="108"/>
      <c r="K108" s="108"/>
      <c r="L108" s="108"/>
    </row>
    <row r="109" spans="1:12" ht="26.25" customHeight="1">
      <c r="A109" s="46">
        <v>2</v>
      </c>
      <c r="B109" s="47">
        <v>5</v>
      </c>
      <c r="C109" s="48">
        <v>3</v>
      </c>
      <c r="D109" s="49">
        <v>1</v>
      </c>
      <c r="E109" s="47">
        <v>1</v>
      </c>
      <c r="F109" s="70">
        <v>2</v>
      </c>
      <c r="G109" s="71" t="s">
        <v>214</v>
      </c>
      <c r="H109" s="29">
        <v>76</v>
      </c>
      <c r="I109" s="108"/>
      <c r="J109" s="108"/>
      <c r="K109" s="108"/>
      <c r="L109" s="108"/>
    </row>
    <row r="110" spans="1:12" ht="27.75" customHeight="1">
      <c r="A110" s="72">
        <v>2</v>
      </c>
      <c r="B110" s="73">
        <v>5</v>
      </c>
      <c r="C110" s="74">
        <v>3</v>
      </c>
      <c r="D110" s="71">
        <v>2</v>
      </c>
      <c r="E110" s="73"/>
      <c r="F110" s="75"/>
      <c r="G110" s="71" t="s">
        <v>215</v>
      </c>
      <c r="H110" s="29">
        <v>77</v>
      </c>
      <c r="I110" s="130">
        <f>I111</f>
        <v>0</v>
      </c>
      <c r="J110" s="130">
        <f>J111</f>
        <v>0</v>
      </c>
      <c r="K110" s="130">
        <f>K111</f>
        <v>0</v>
      </c>
      <c r="L110" s="130">
        <f>L111</f>
        <v>0</v>
      </c>
    </row>
    <row r="111" spans="1:12" ht="25.5" customHeight="1">
      <c r="A111" s="72">
        <v>2</v>
      </c>
      <c r="B111" s="73">
        <v>5</v>
      </c>
      <c r="C111" s="74">
        <v>3</v>
      </c>
      <c r="D111" s="71">
        <v>2</v>
      </c>
      <c r="E111" s="73">
        <v>1</v>
      </c>
      <c r="F111" s="75"/>
      <c r="G111" s="71" t="s">
        <v>215</v>
      </c>
      <c r="H111" s="29">
        <v>78</v>
      </c>
      <c r="I111" s="130">
        <f>SUM(I112:I113)</f>
        <v>0</v>
      </c>
      <c r="J111" s="130">
        <f>SUM(J112:J113)</f>
        <v>0</v>
      </c>
      <c r="K111" s="130">
        <f>SUM(K112:K113)</f>
        <v>0</v>
      </c>
      <c r="L111" s="130">
        <f>SUM(L112:L113)</f>
        <v>0</v>
      </c>
    </row>
    <row r="112" spans="1:12" ht="30" customHeight="1">
      <c r="A112" s="72">
        <v>2</v>
      </c>
      <c r="B112" s="73">
        <v>5</v>
      </c>
      <c r="C112" s="74">
        <v>3</v>
      </c>
      <c r="D112" s="71">
        <v>2</v>
      </c>
      <c r="E112" s="73">
        <v>1</v>
      </c>
      <c r="F112" s="75">
        <v>1</v>
      </c>
      <c r="G112" s="71" t="s">
        <v>215</v>
      </c>
      <c r="H112" s="29">
        <v>79</v>
      </c>
      <c r="I112" s="108"/>
      <c r="J112" s="108"/>
      <c r="K112" s="108"/>
      <c r="L112" s="108"/>
    </row>
    <row r="113" spans="1:12" ht="18" customHeight="1">
      <c r="A113" s="72">
        <v>2</v>
      </c>
      <c r="B113" s="73">
        <v>5</v>
      </c>
      <c r="C113" s="74">
        <v>3</v>
      </c>
      <c r="D113" s="71">
        <v>2</v>
      </c>
      <c r="E113" s="73">
        <v>1</v>
      </c>
      <c r="F113" s="75">
        <v>2</v>
      </c>
      <c r="G113" s="71" t="s">
        <v>216</v>
      </c>
      <c r="H113" s="29">
        <v>80</v>
      </c>
      <c r="I113" s="108"/>
      <c r="J113" s="108"/>
      <c r="K113" s="108"/>
      <c r="L113" s="108"/>
    </row>
    <row r="114" spans="1:12" ht="16.5" customHeight="1">
      <c r="A114" s="66">
        <v>2</v>
      </c>
      <c r="B114" s="25">
        <v>6</v>
      </c>
      <c r="C114" s="26"/>
      <c r="D114" s="27"/>
      <c r="E114" s="25"/>
      <c r="F114" s="68"/>
      <c r="G114" s="76" t="s">
        <v>217</v>
      </c>
      <c r="H114" s="29">
        <v>81</v>
      </c>
      <c r="I114" s="111">
        <f>SUM(I115+I120+I124+I128+I132+I136)</f>
        <v>0</v>
      </c>
      <c r="J114" s="111">
        <f>SUM(J115+J120+J124+J128+J132+J136)</f>
        <v>0</v>
      </c>
      <c r="K114" s="111">
        <f>SUM(K115+K120+K124+K128+K132+K136)</f>
        <v>0</v>
      </c>
      <c r="L114" s="111">
        <f>SUM(L115+L120+L124+L128+L132+L136)</f>
        <v>0</v>
      </c>
    </row>
    <row r="115" spans="1:12" ht="14.25" customHeight="1">
      <c r="A115" s="46">
        <v>2</v>
      </c>
      <c r="B115" s="47">
        <v>6</v>
      </c>
      <c r="C115" s="48">
        <v>1</v>
      </c>
      <c r="D115" s="49"/>
      <c r="E115" s="47"/>
      <c r="F115" s="70"/>
      <c r="G115" s="71" t="s">
        <v>218</v>
      </c>
      <c r="H115" s="29">
        <v>82</v>
      </c>
      <c r="I115" s="130">
        <f t="shared" ref="I115:L116" si="7">I116</f>
        <v>0</v>
      </c>
      <c r="J115" s="132">
        <f t="shared" si="7"/>
        <v>0</v>
      </c>
      <c r="K115" s="131">
        <f t="shared" si="7"/>
        <v>0</v>
      </c>
      <c r="L115" s="130">
        <f t="shared" si="7"/>
        <v>0</v>
      </c>
    </row>
    <row r="116" spans="1:12" ht="14.25" customHeight="1">
      <c r="A116" s="42">
        <v>2</v>
      </c>
      <c r="B116" s="37">
        <v>6</v>
      </c>
      <c r="C116" s="38">
        <v>1</v>
      </c>
      <c r="D116" s="39">
        <v>1</v>
      </c>
      <c r="E116" s="37"/>
      <c r="F116" s="67"/>
      <c r="G116" s="39" t="s">
        <v>218</v>
      </c>
      <c r="H116" s="29">
        <v>83</v>
      </c>
      <c r="I116" s="111">
        <f t="shared" si="7"/>
        <v>0</v>
      </c>
      <c r="J116" s="113">
        <f t="shared" si="7"/>
        <v>0</v>
      </c>
      <c r="K116" s="112">
        <f t="shared" si="7"/>
        <v>0</v>
      </c>
      <c r="L116" s="111">
        <f t="shared" si="7"/>
        <v>0</v>
      </c>
    </row>
    <row r="117" spans="1:12">
      <c r="A117" s="42">
        <v>2</v>
      </c>
      <c r="B117" s="37">
        <v>6</v>
      </c>
      <c r="C117" s="38">
        <v>1</v>
      </c>
      <c r="D117" s="39">
        <v>1</v>
      </c>
      <c r="E117" s="37">
        <v>1</v>
      </c>
      <c r="F117" s="67"/>
      <c r="G117" s="39" t="s">
        <v>218</v>
      </c>
      <c r="H117" s="29">
        <v>84</v>
      </c>
      <c r="I117" s="111">
        <f>SUM(I118:I119)</f>
        <v>0</v>
      </c>
      <c r="J117" s="113">
        <f>SUM(J118:J119)</f>
        <v>0</v>
      </c>
      <c r="K117" s="112">
        <f>SUM(K118:K119)</f>
        <v>0</v>
      </c>
      <c r="L117" s="111">
        <f>SUM(L118:L119)</f>
        <v>0</v>
      </c>
    </row>
    <row r="118" spans="1:12" ht="13.5" customHeight="1">
      <c r="A118" s="42">
        <v>2</v>
      </c>
      <c r="B118" s="37">
        <v>6</v>
      </c>
      <c r="C118" s="38">
        <v>1</v>
      </c>
      <c r="D118" s="39">
        <v>1</v>
      </c>
      <c r="E118" s="37">
        <v>1</v>
      </c>
      <c r="F118" s="67">
        <v>1</v>
      </c>
      <c r="G118" s="39" t="s">
        <v>219</v>
      </c>
      <c r="H118" s="29">
        <v>85</v>
      </c>
      <c r="I118" s="108"/>
      <c r="J118" s="108"/>
      <c r="K118" s="108"/>
      <c r="L118" s="108"/>
    </row>
    <row r="119" spans="1:12">
      <c r="A119" s="52">
        <v>2</v>
      </c>
      <c r="B119" s="34">
        <v>6</v>
      </c>
      <c r="C119" s="32">
        <v>1</v>
      </c>
      <c r="D119" s="33">
        <v>1</v>
      </c>
      <c r="E119" s="34">
        <v>1</v>
      </c>
      <c r="F119" s="69">
        <v>2</v>
      </c>
      <c r="G119" s="33" t="s">
        <v>220</v>
      </c>
      <c r="H119" s="29">
        <v>86</v>
      </c>
      <c r="I119" s="133"/>
      <c r="J119" s="133"/>
      <c r="K119" s="133"/>
      <c r="L119" s="133"/>
    </row>
    <row r="120" spans="1:12" ht="26.4">
      <c r="A120" s="42">
        <v>2</v>
      </c>
      <c r="B120" s="37">
        <v>6</v>
      </c>
      <c r="C120" s="38">
        <v>2</v>
      </c>
      <c r="D120" s="39"/>
      <c r="E120" s="37"/>
      <c r="F120" s="67"/>
      <c r="G120" s="41" t="s">
        <v>221</v>
      </c>
      <c r="H120" s="29">
        <v>87</v>
      </c>
      <c r="I120" s="111">
        <f t="shared" ref="I120:L122" si="8">I121</f>
        <v>0</v>
      </c>
      <c r="J120" s="113">
        <f t="shared" si="8"/>
        <v>0</v>
      </c>
      <c r="K120" s="112">
        <f t="shared" si="8"/>
        <v>0</v>
      </c>
      <c r="L120" s="111">
        <f t="shared" si="8"/>
        <v>0</v>
      </c>
    </row>
    <row r="121" spans="1:12" ht="14.25" customHeight="1">
      <c r="A121" s="42">
        <v>2</v>
      </c>
      <c r="B121" s="37">
        <v>6</v>
      </c>
      <c r="C121" s="38">
        <v>2</v>
      </c>
      <c r="D121" s="39">
        <v>1</v>
      </c>
      <c r="E121" s="37"/>
      <c r="F121" s="67"/>
      <c r="G121" s="41" t="s">
        <v>221</v>
      </c>
      <c r="H121" s="29">
        <v>88</v>
      </c>
      <c r="I121" s="111">
        <f t="shared" si="8"/>
        <v>0</v>
      </c>
      <c r="J121" s="113">
        <f t="shared" si="8"/>
        <v>0</v>
      </c>
      <c r="K121" s="112">
        <f t="shared" si="8"/>
        <v>0</v>
      </c>
      <c r="L121" s="111">
        <f t="shared" si="8"/>
        <v>0</v>
      </c>
    </row>
    <row r="122" spans="1:12" ht="14.25" customHeight="1">
      <c r="A122" s="42">
        <v>2</v>
      </c>
      <c r="B122" s="37">
        <v>6</v>
      </c>
      <c r="C122" s="38">
        <v>2</v>
      </c>
      <c r="D122" s="39">
        <v>1</v>
      </c>
      <c r="E122" s="37">
        <v>1</v>
      </c>
      <c r="F122" s="67"/>
      <c r="G122" s="41" t="s">
        <v>221</v>
      </c>
      <c r="H122" s="29">
        <v>89</v>
      </c>
      <c r="I122" s="140">
        <f t="shared" si="8"/>
        <v>0</v>
      </c>
      <c r="J122" s="142">
        <f t="shared" si="8"/>
        <v>0</v>
      </c>
      <c r="K122" s="141">
        <f t="shared" si="8"/>
        <v>0</v>
      </c>
      <c r="L122" s="140">
        <f t="shared" si="8"/>
        <v>0</v>
      </c>
    </row>
    <row r="123" spans="1:12" ht="26.4">
      <c r="A123" s="42">
        <v>2</v>
      </c>
      <c r="B123" s="37">
        <v>6</v>
      </c>
      <c r="C123" s="38">
        <v>2</v>
      </c>
      <c r="D123" s="39">
        <v>1</v>
      </c>
      <c r="E123" s="37">
        <v>1</v>
      </c>
      <c r="F123" s="67">
        <v>1</v>
      </c>
      <c r="G123" s="41" t="s">
        <v>221</v>
      </c>
      <c r="H123" s="29">
        <v>90</v>
      </c>
      <c r="I123" s="108"/>
      <c r="J123" s="108"/>
      <c r="K123" s="108"/>
      <c r="L123" s="108"/>
    </row>
    <row r="124" spans="1:12" ht="26.25" customHeight="1">
      <c r="A124" s="52">
        <v>2</v>
      </c>
      <c r="B124" s="34">
        <v>6</v>
      </c>
      <c r="C124" s="32">
        <v>3</v>
      </c>
      <c r="D124" s="33"/>
      <c r="E124" s="34"/>
      <c r="F124" s="69"/>
      <c r="G124" s="45" t="s">
        <v>222</v>
      </c>
      <c r="H124" s="29">
        <v>91</v>
      </c>
      <c r="I124" s="116">
        <f t="shared" ref="I124:L126" si="9">I125</f>
        <v>0</v>
      </c>
      <c r="J124" s="115">
        <f t="shared" si="9"/>
        <v>0</v>
      </c>
      <c r="K124" s="114">
        <f t="shared" si="9"/>
        <v>0</v>
      </c>
      <c r="L124" s="116">
        <f t="shared" si="9"/>
        <v>0</v>
      </c>
    </row>
    <row r="125" spans="1:12" ht="26.4">
      <c r="A125" s="42">
        <v>2</v>
      </c>
      <c r="B125" s="37">
        <v>6</v>
      </c>
      <c r="C125" s="38">
        <v>3</v>
      </c>
      <c r="D125" s="39">
        <v>1</v>
      </c>
      <c r="E125" s="37"/>
      <c r="F125" s="67"/>
      <c r="G125" s="39" t="s">
        <v>222</v>
      </c>
      <c r="H125" s="29">
        <v>92</v>
      </c>
      <c r="I125" s="111">
        <f t="shared" si="9"/>
        <v>0</v>
      </c>
      <c r="J125" s="113">
        <f t="shared" si="9"/>
        <v>0</v>
      </c>
      <c r="K125" s="112">
        <f t="shared" si="9"/>
        <v>0</v>
      </c>
      <c r="L125" s="111">
        <f t="shared" si="9"/>
        <v>0</v>
      </c>
    </row>
    <row r="126" spans="1:12" ht="26.25" customHeight="1">
      <c r="A126" s="42">
        <v>2</v>
      </c>
      <c r="B126" s="37">
        <v>6</v>
      </c>
      <c r="C126" s="38">
        <v>3</v>
      </c>
      <c r="D126" s="39">
        <v>1</v>
      </c>
      <c r="E126" s="37">
        <v>1</v>
      </c>
      <c r="F126" s="67"/>
      <c r="G126" s="39" t="s">
        <v>222</v>
      </c>
      <c r="H126" s="29">
        <v>93</v>
      </c>
      <c r="I126" s="111">
        <f t="shared" si="9"/>
        <v>0</v>
      </c>
      <c r="J126" s="113">
        <f t="shared" si="9"/>
        <v>0</v>
      </c>
      <c r="K126" s="112">
        <f t="shared" si="9"/>
        <v>0</v>
      </c>
      <c r="L126" s="111">
        <f t="shared" si="9"/>
        <v>0</v>
      </c>
    </row>
    <row r="127" spans="1:12" ht="27" customHeight="1">
      <c r="A127" s="42">
        <v>2</v>
      </c>
      <c r="B127" s="37">
        <v>6</v>
      </c>
      <c r="C127" s="38">
        <v>3</v>
      </c>
      <c r="D127" s="39">
        <v>1</v>
      </c>
      <c r="E127" s="37">
        <v>1</v>
      </c>
      <c r="F127" s="67">
        <v>1</v>
      </c>
      <c r="G127" s="39" t="s">
        <v>222</v>
      </c>
      <c r="H127" s="29">
        <v>94</v>
      </c>
      <c r="I127" s="108"/>
      <c r="J127" s="108"/>
      <c r="K127" s="108"/>
      <c r="L127" s="108"/>
    </row>
    <row r="128" spans="1:12" ht="26.4">
      <c r="A128" s="52">
        <v>2</v>
      </c>
      <c r="B128" s="34">
        <v>6</v>
      </c>
      <c r="C128" s="32">
        <v>4</v>
      </c>
      <c r="D128" s="33"/>
      <c r="E128" s="34"/>
      <c r="F128" s="69"/>
      <c r="G128" s="45" t="s">
        <v>223</v>
      </c>
      <c r="H128" s="29">
        <v>95</v>
      </c>
      <c r="I128" s="116">
        <f t="shared" ref="I128:L130" si="10">I129</f>
        <v>0</v>
      </c>
      <c r="J128" s="115">
        <f t="shared" si="10"/>
        <v>0</v>
      </c>
      <c r="K128" s="114">
        <f t="shared" si="10"/>
        <v>0</v>
      </c>
      <c r="L128" s="116">
        <f t="shared" si="10"/>
        <v>0</v>
      </c>
    </row>
    <row r="129" spans="1:12" ht="27" customHeight="1">
      <c r="A129" s="42">
        <v>2</v>
      </c>
      <c r="B129" s="37">
        <v>6</v>
      </c>
      <c r="C129" s="38">
        <v>4</v>
      </c>
      <c r="D129" s="39">
        <v>1</v>
      </c>
      <c r="E129" s="37"/>
      <c r="F129" s="67"/>
      <c r="G129" s="39" t="s">
        <v>223</v>
      </c>
      <c r="H129" s="29">
        <v>96</v>
      </c>
      <c r="I129" s="111">
        <f t="shared" si="10"/>
        <v>0</v>
      </c>
      <c r="J129" s="113">
        <f t="shared" si="10"/>
        <v>0</v>
      </c>
      <c r="K129" s="112">
        <f t="shared" si="10"/>
        <v>0</v>
      </c>
      <c r="L129" s="111">
        <f t="shared" si="10"/>
        <v>0</v>
      </c>
    </row>
    <row r="130" spans="1:12" ht="27" customHeight="1">
      <c r="A130" s="42">
        <v>2</v>
      </c>
      <c r="B130" s="37">
        <v>6</v>
      </c>
      <c r="C130" s="38">
        <v>4</v>
      </c>
      <c r="D130" s="39">
        <v>1</v>
      </c>
      <c r="E130" s="37">
        <v>1</v>
      </c>
      <c r="F130" s="67"/>
      <c r="G130" s="39" t="s">
        <v>223</v>
      </c>
      <c r="H130" s="29">
        <v>97</v>
      </c>
      <c r="I130" s="111">
        <f t="shared" si="10"/>
        <v>0</v>
      </c>
      <c r="J130" s="113">
        <f t="shared" si="10"/>
        <v>0</v>
      </c>
      <c r="K130" s="112">
        <f t="shared" si="10"/>
        <v>0</v>
      </c>
      <c r="L130" s="111">
        <f t="shared" si="10"/>
        <v>0</v>
      </c>
    </row>
    <row r="131" spans="1:12" ht="27.75" customHeight="1">
      <c r="A131" s="42">
        <v>2</v>
      </c>
      <c r="B131" s="37">
        <v>6</v>
      </c>
      <c r="C131" s="38">
        <v>4</v>
      </c>
      <c r="D131" s="39">
        <v>1</v>
      </c>
      <c r="E131" s="37">
        <v>1</v>
      </c>
      <c r="F131" s="67">
        <v>1</v>
      </c>
      <c r="G131" s="39" t="s">
        <v>223</v>
      </c>
      <c r="H131" s="29">
        <v>98</v>
      </c>
      <c r="I131" s="108"/>
      <c r="J131" s="108"/>
      <c r="K131" s="108"/>
      <c r="L131" s="108"/>
    </row>
    <row r="132" spans="1:12" ht="27" customHeight="1">
      <c r="A132" s="46">
        <v>2</v>
      </c>
      <c r="B132" s="53">
        <v>6</v>
      </c>
      <c r="C132" s="54">
        <v>5</v>
      </c>
      <c r="D132" s="77"/>
      <c r="E132" s="53"/>
      <c r="F132" s="78"/>
      <c r="G132" s="56" t="s">
        <v>224</v>
      </c>
      <c r="H132" s="29">
        <v>99</v>
      </c>
      <c r="I132" s="119">
        <f t="shared" ref="I132:L134" si="11">I133</f>
        <v>0</v>
      </c>
      <c r="J132" s="129">
        <f t="shared" si="11"/>
        <v>0</v>
      </c>
      <c r="K132" s="117">
        <f t="shared" si="11"/>
        <v>0</v>
      </c>
      <c r="L132" s="119">
        <f t="shared" si="11"/>
        <v>0</v>
      </c>
    </row>
    <row r="133" spans="1:12" ht="29.25" customHeight="1">
      <c r="A133" s="42">
        <v>2</v>
      </c>
      <c r="B133" s="37">
        <v>6</v>
      </c>
      <c r="C133" s="38">
        <v>5</v>
      </c>
      <c r="D133" s="39">
        <v>1</v>
      </c>
      <c r="E133" s="37"/>
      <c r="F133" s="67"/>
      <c r="G133" s="56" t="s">
        <v>224</v>
      </c>
      <c r="H133" s="29">
        <v>100</v>
      </c>
      <c r="I133" s="111">
        <f t="shared" si="11"/>
        <v>0</v>
      </c>
      <c r="J133" s="113">
        <f t="shared" si="11"/>
        <v>0</v>
      </c>
      <c r="K133" s="112">
        <f t="shared" si="11"/>
        <v>0</v>
      </c>
      <c r="L133" s="111">
        <f t="shared" si="11"/>
        <v>0</v>
      </c>
    </row>
    <row r="134" spans="1:12" ht="25.5" customHeight="1">
      <c r="A134" s="42">
        <v>2</v>
      </c>
      <c r="B134" s="37">
        <v>6</v>
      </c>
      <c r="C134" s="38">
        <v>5</v>
      </c>
      <c r="D134" s="39">
        <v>1</v>
      </c>
      <c r="E134" s="37">
        <v>1</v>
      </c>
      <c r="F134" s="67"/>
      <c r="G134" s="56" t="s">
        <v>224</v>
      </c>
      <c r="H134" s="29">
        <v>101</v>
      </c>
      <c r="I134" s="111">
        <f t="shared" si="11"/>
        <v>0</v>
      </c>
      <c r="J134" s="113">
        <f t="shared" si="11"/>
        <v>0</v>
      </c>
      <c r="K134" s="112">
        <f t="shared" si="11"/>
        <v>0</v>
      </c>
      <c r="L134" s="111">
        <f t="shared" si="11"/>
        <v>0</v>
      </c>
    </row>
    <row r="135" spans="1:12" ht="27.75" customHeight="1">
      <c r="A135" s="37">
        <v>2</v>
      </c>
      <c r="B135" s="38">
        <v>6</v>
      </c>
      <c r="C135" s="37">
        <v>5</v>
      </c>
      <c r="D135" s="37">
        <v>1</v>
      </c>
      <c r="E135" s="39">
        <v>1</v>
      </c>
      <c r="F135" s="67">
        <v>1</v>
      </c>
      <c r="G135" s="59" t="s">
        <v>225</v>
      </c>
      <c r="H135" s="29">
        <v>102</v>
      </c>
      <c r="I135" s="108"/>
      <c r="J135" s="108"/>
      <c r="K135" s="108"/>
      <c r="L135" s="108"/>
    </row>
    <row r="136" spans="1:12" ht="27.75" customHeight="1">
      <c r="A136" s="58">
        <v>2</v>
      </c>
      <c r="B136" s="60">
        <v>6</v>
      </c>
      <c r="C136" s="59">
        <v>6</v>
      </c>
      <c r="D136" s="60"/>
      <c r="E136" s="41"/>
      <c r="F136" s="61"/>
      <c r="G136" s="229" t="s">
        <v>226</v>
      </c>
      <c r="H136" s="29">
        <v>103</v>
      </c>
      <c r="I136" s="112">
        <f t="shared" ref="I136:L138" si="12">I137</f>
        <v>0</v>
      </c>
      <c r="J136" s="111">
        <f t="shared" si="12"/>
        <v>0</v>
      </c>
      <c r="K136" s="111">
        <f t="shared" si="12"/>
        <v>0</v>
      </c>
      <c r="L136" s="111">
        <f t="shared" si="12"/>
        <v>0</v>
      </c>
    </row>
    <row r="137" spans="1:12" ht="27.75" customHeight="1">
      <c r="A137" s="58">
        <v>2</v>
      </c>
      <c r="B137" s="60">
        <v>6</v>
      </c>
      <c r="C137" s="59">
        <v>6</v>
      </c>
      <c r="D137" s="60">
        <v>1</v>
      </c>
      <c r="E137" s="41"/>
      <c r="F137" s="61"/>
      <c r="G137" s="229" t="s">
        <v>226</v>
      </c>
      <c r="H137" s="29">
        <v>104</v>
      </c>
      <c r="I137" s="111">
        <f t="shared" si="12"/>
        <v>0</v>
      </c>
      <c r="J137" s="111">
        <f t="shared" si="12"/>
        <v>0</v>
      </c>
      <c r="K137" s="111">
        <f t="shared" si="12"/>
        <v>0</v>
      </c>
      <c r="L137" s="111">
        <f t="shared" si="12"/>
        <v>0</v>
      </c>
    </row>
    <row r="138" spans="1:12" ht="27.75" customHeight="1">
      <c r="A138" s="58">
        <v>2</v>
      </c>
      <c r="B138" s="60">
        <v>6</v>
      </c>
      <c r="C138" s="59">
        <v>6</v>
      </c>
      <c r="D138" s="60">
        <v>1</v>
      </c>
      <c r="E138" s="41">
        <v>1</v>
      </c>
      <c r="F138" s="61"/>
      <c r="G138" s="229" t="s">
        <v>226</v>
      </c>
      <c r="H138" s="29">
        <v>105</v>
      </c>
      <c r="I138" s="111">
        <f t="shared" si="12"/>
        <v>0</v>
      </c>
      <c r="J138" s="111">
        <f t="shared" si="12"/>
        <v>0</v>
      </c>
      <c r="K138" s="111">
        <f t="shared" si="12"/>
        <v>0</v>
      </c>
      <c r="L138" s="111">
        <f t="shared" si="12"/>
        <v>0</v>
      </c>
    </row>
    <row r="139" spans="1:12" ht="27.75" customHeight="1">
      <c r="A139" s="58">
        <v>2</v>
      </c>
      <c r="B139" s="60">
        <v>6</v>
      </c>
      <c r="C139" s="59">
        <v>6</v>
      </c>
      <c r="D139" s="60">
        <v>1</v>
      </c>
      <c r="E139" s="41">
        <v>1</v>
      </c>
      <c r="F139" s="61">
        <v>1</v>
      </c>
      <c r="G139" s="228" t="s">
        <v>226</v>
      </c>
      <c r="H139" s="29">
        <v>106</v>
      </c>
      <c r="I139" s="108"/>
      <c r="J139" s="139"/>
      <c r="K139" s="108"/>
      <c r="L139" s="108"/>
    </row>
    <row r="140" spans="1:12" ht="28.5" customHeight="1">
      <c r="A140" s="66">
        <v>2</v>
      </c>
      <c r="B140" s="25">
        <v>7</v>
      </c>
      <c r="C140" s="25"/>
      <c r="D140" s="26"/>
      <c r="E140" s="26"/>
      <c r="F140" s="28"/>
      <c r="G140" s="27" t="s">
        <v>227</v>
      </c>
      <c r="H140" s="29">
        <v>107</v>
      </c>
      <c r="I140" s="112">
        <f>SUM(I141+I146+I154)</f>
        <v>575000</v>
      </c>
      <c r="J140" s="113">
        <f>SUM(J141+J146+J154)</f>
        <v>145000</v>
      </c>
      <c r="K140" s="112">
        <f>SUM(K141+K146+K154)</f>
        <v>12983.19</v>
      </c>
      <c r="L140" s="111">
        <f>SUM(L141+L146+L154)</f>
        <v>12983.19</v>
      </c>
    </row>
    <row r="141" spans="1:12">
      <c r="A141" s="42">
        <v>2</v>
      </c>
      <c r="B141" s="37">
        <v>7</v>
      </c>
      <c r="C141" s="37">
        <v>1</v>
      </c>
      <c r="D141" s="38"/>
      <c r="E141" s="38"/>
      <c r="F141" s="40"/>
      <c r="G141" s="41" t="s">
        <v>228</v>
      </c>
      <c r="H141" s="29">
        <v>108</v>
      </c>
      <c r="I141" s="112">
        <f t="shared" ref="I141:L142" si="13">I142</f>
        <v>0</v>
      </c>
      <c r="J141" s="113">
        <f t="shared" si="13"/>
        <v>0</v>
      </c>
      <c r="K141" s="112">
        <f t="shared" si="13"/>
        <v>0</v>
      </c>
      <c r="L141" s="111">
        <f t="shared" si="13"/>
        <v>0</v>
      </c>
    </row>
    <row r="142" spans="1:12" ht="24" customHeight="1">
      <c r="A142" s="42">
        <v>2</v>
      </c>
      <c r="B142" s="37">
        <v>7</v>
      </c>
      <c r="C142" s="37">
        <v>1</v>
      </c>
      <c r="D142" s="38">
        <v>1</v>
      </c>
      <c r="E142" s="38"/>
      <c r="F142" s="40"/>
      <c r="G142" s="39" t="s">
        <v>228</v>
      </c>
      <c r="H142" s="29">
        <v>109</v>
      </c>
      <c r="I142" s="112">
        <f t="shared" si="13"/>
        <v>0</v>
      </c>
      <c r="J142" s="113">
        <f t="shared" si="13"/>
        <v>0</v>
      </c>
      <c r="K142" s="112">
        <f t="shared" si="13"/>
        <v>0</v>
      </c>
      <c r="L142" s="111">
        <f t="shared" si="13"/>
        <v>0</v>
      </c>
    </row>
    <row r="143" spans="1:12" ht="28.5" customHeight="1">
      <c r="A143" s="42">
        <v>2</v>
      </c>
      <c r="B143" s="37">
        <v>7</v>
      </c>
      <c r="C143" s="37">
        <v>1</v>
      </c>
      <c r="D143" s="38">
        <v>1</v>
      </c>
      <c r="E143" s="38">
        <v>1</v>
      </c>
      <c r="F143" s="40"/>
      <c r="G143" s="39" t="s">
        <v>228</v>
      </c>
      <c r="H143" s="29">
        <v>110</v>
      </c>
      <c r="I143" s="112">
        <f>SUM(I144:I145)</f>
        <v>0</v>
      </c>
      <c r="J143" s="113">
        <f>SUM(J144:J145)</f>
        <v>0</v>
      </c>
      <c r="K143" s="112">
        <f>SUM(K144:K145)</f>
        <v>0</v>
      </c>
      <c r="L143" s="111">
        <f>SUM(L144:L145)</f>
        <v>0</v>
      </c>
    </row>
    <row r="144" spans="1:12" ht="26.25" customHeight="1">
      <c r="A144" s="52">
        <v>2</v>
      </c>
      <c r="B144" s="34">
        <v>7</v>
      </c>
      <c r="C144" s="52">
        <v>1</v>
      </c>
      <c r="D144" s="37">
        <v>1</v>
      </c>
      <c r="E144" s="32">
        <v>1</v>
      </c>
      <c r="F144" s="35">
        <v>1</v>
      </c>
      <c r="G144" s="33" t="s">
        <v>229</v>
      </c>
      <c r="H144" s="29">
        <v>111</v>
      </c>
      <c r="I144" s="137"/>
      <c r="J144" s="137"/>
      <c r="K144" s="137"/>
      <c r="L144" s="137"/>
    </row>
    <row r="145" spans="1:12" ht="24" customHeight="1">
      <c r="A145" s="37">
        <v>2</v>
      </c>
      <c r="B145" s="37">
        <v>7</v>
      </c>
      <c r="C145" s="42">
        <v>1</v>
      </c>
      <c r="D145" s="37">
        <v>1</v>
      </c>
      <c r="E145" s="38">
        <v>1</v>
      </c>
      <c r="F145" s="40">
        <v>2</v>
      </c>
      <c r="G145" s="39" t="s">
        <v>230</v>
      </c>
      <c r="H145" s="29">
        <v>112</v>
      </c>
      <c r="I145" s="124"/>
      <c r="J145" s="124"/>
      <c r="K145" s="124"/>
      <c r="L145" s="124"/>
    </row>
    <row r="146" spans="1:12" ht="26.4">
      <c r="A146" s="46">
        <v>2</v>
      </c>
      <c r="B146" s="47">
        <v>7</v>
      </c>
      <c r="C146" s="46">
        <v>2</v>
      </c>
      <c r="D146" s="47"/>
      <c r="E146" s="48"/>
      <c r="F146" s="50"/>
      <c r="G146" s="71" t="s">
        <v>231</v>
      </c>
      <c r="H146" s="29">
        <v>113</v>
      </c>
      <c r="I146" s="131">
        <f t="shared" ref="I146:L147" si="14">I147</f>
        <v>0</v>
      </c>
      <c r="J146" s="132">
        <f t="shared" si="14"/>
        <v>0</v>
      </c>
      <c r="K146" s="131">
        <f t="shared" si="14"/>
        <v>0</v>
      </c>
      <c r="L146" s="130">
        <f t="shared" si="14"/>
        <v>0</v>
      </c>
    </row>
    <row r="147" spans="1:12" ht="26.4">
      <c r="A147" s="42">
        <v>2</v>
      </c>
      <c r="B147" s="37">
        <v>7</v>
      </c>
      <c r="C147" s="42">
        <v>2</v>
      </c>
      <c r="D147" s="37">
        <v>1</v>
      </c>
      <c r="E147" s="38"/>
      <c r="F147" s="40"/>
      <c r="G147" s="39" t="s">
        <v>232</v>
      </c>
      <c r="H147" s="29">
        <v>114</v>
      </c>
      <c r="I147" s="112">
        <f t="shared" si="14"/>
        <v>0</v>
      </c>
      <c r="J147" s="113">
        <f t="shared" si="14"/>
        <v>0</v>
      </c>
      <c r="K147" s="112">
        <f t="shared" si="14"/>
        <v>0</v>
      </c>
      <c r="L147" s="111">
        <f t="shared" si="14"/>
        <v>0</v>
      </c>
    </row>
    <row r="148" spans="1:12" ht="26.4">
      <c r="A148" s="42">
        <v>2</v>
      </c>
      <c r="B148" s="37">
        <v>7</v>
      </c>
      <c r="C148" s="42">
        <v>2</v>
      </c>
      <c r="D148" s="37">
        <v>1</v>
      </c>
      <c r="E148" s="38">
        <v>1</v>
      </c>
      <c r="F148" s="40"/>
      <c r="G148" s="39" t="s">
        <v>232</v>
      </c>
      <c r="H148" s="29">
        <v>115</v>
      </c>
      <c r="I148" s="112">
        <f>SUM(I149:I150)</f>
        <v>0</v>
      </c>
      <c r="J148" s="113">
        <f>SUM(J149:J150)</f>
        <v>0</v>
      </c>
      <c r="K148" s="112">
        <f>SUM(K149:K150)</f>
        <v>0</v>
      </c>
      <c r="L148" s="111">
        <f>SUM(L149:L150)</f>
        <v>0</v>
      </c>
    </row>
    <row r="149" spans="1:12" ht="23.25" customHeight="1">
      <c r="A149" s="42">
        <v>2</v>
      </c>
      <c r="B149" s="37">
        <v>7</v>
      </c>
      <c r="C149" s="42">
        <v>2</v>
      </c>
      <c r="D149" s="37">
        <v>1</v>
      </c>
      <c r="E149" s="38">
        <v>1</v>
      </c>
      <c r="F149" s="40">
        <v>1</v>
      </c>
      <c r="G149" s="39" t="s">
        <v>233</v>
      </c>
      <c r="H149" s="29">
        <v>116</v>
      </c>
      <c r="I149" s="124"/>
      <c r="J149" s="124"/>
      <c r="K149" s="124"/>
      <c r="L149" s="124"/>
    </row>
    <row r="150" spans="1:12" ht="26.25" customHeight="1">
      <c r="A150" s="42">
        <v>2</v>
      </c>
      <c r="B150" s="37">
        <v>7</v>
      </c>
      <c r="C150" s="42">
        <v>2</v>
      </c>
      <c r="D150" s="37">
        <v>1</v>
      </c>
      <c r="E150" s="38">
        <v>1</v>
      </c>
      <c r="F150" s="40">
        <v>2</v>
      </c>
      <c r="G150" s="39" t="s">
        <v>234</v>
      </c>
      <c r="H150" s="29">
        <v>117</v>
      </c>
      <c r="I150" s="124"/>
      <c r="J150" s="124"/>
      <c r="K150" s="124"/>
      <c r="L150" s="124"/>
    </row>
    <row r="151" spans="1:12" ht="27.75" customHeight="1">
      <c r="A151" s="58">
        <v>2</v>
      </c>
      <c r="B151" s="59">
        <v>7</v>
      </c>
      <c r="C151" s="58">
        <v>2</v>
      </c>
      <c r="D151" s="59">
        <v>2</v>
      </c>
      <c r="E151" s="60"/>
      <c r="F151" s="61"/>
      <c r="G151" s="41" t="s">
        <v>235</v>
      </c>
      <c r="H151" s="29">
        <v>118</v>
      </c>
      <c r="I151" s="112">
        <f>I152</f>
        <v>0</v>
      </c>
      <c r="J151" s="112">
        <f>J152</f>
        <v>0</v>
      </c>
      <c r="K151" s="112">
        <f>K152</f>
        <v>0</v>
      </c>
      <c r="L151" s="112">
        <f>L152</f>
        <v>0</v>
      </c>
    </row>
    <row r="152" spans="1:12" ht="24.75" customHeight="1">
      <c r="A152" s="58">
        <v>2</v>
      </c>
      <c r="B152" s="59">
        <v>7</v>
      </c>
      <c r="C152" s="58">
        <v>2</v>
      </c>
      <c r="D152" s="59">
        <v>2</v>
      </c>
      <c r="E152" s="60">
        <v>1</v>
      </c>
      <c r="F152" s="61"/>
      <c r="G152" s="41" t="s">
        <v>235</v>
      </c>
      <c r="H152" s="29">
        <v>119</v>
      </c>
      <c r="I152" s="112">
        <f>SUM(I153)</f>
        <v>0</v>
      </c>
      <c r="J152" s="112">
        <f>SUM(J153)</f>
        <v>0</v>
      </c>
      <c r="K152" s="112">
        <f>SUM(K153)</f>
        <v>0</v>
      </c>
      <c r="L152" s="112">
        <f>SUM(L153)</f>
        <v>0</v>
      </c>
    </row>
    <row r="153" spans="1:12" ht="27" customHeight="1">
      <c r="A153" s="58">
        <v>2</v>
      </c>
      <c r="B153" s="59">
        <v>7</v>
      </c>
      <c r="C153" s="58">
        <v>2</v>
      </c>
      <c r="D153" s="59">
        <v>2</v>
      </c>
      <c r="E153" s="60">
        <v>1</v>
      </c>
      <c r="F153" s="61">
        <v>1</v>
      </c>
      <c r="G153" s="41" t="s">
        <v>235</v>
      </c>
      <c r="H153" s="29">
        <v>120</v>
      </c>
      <c r="I153" s="124"/>
      <c r="J153" s="124"/>
      <c r="K153" s="124"/>
      <c r="L153" s="124"/>
    </row>
    <row r="154" spans="1:12">
      <c r="A154" s="42">
        <v>2</v>
      </c>
      <c r="B154" s="37">
        <v>7</v>
      </c>
      <c r="C154" s="42">
        <v>3</v>
      </c>
      <c r="D154" s="37"/>
      <c r="E154" s="38"/>
      <c r="F154" s="40"/>
      <c r="G154" s="41" t="s">
        <v>236</v>
      </c>
      <c r="H154" s="29">
        <v>121</v>
      </c>
      <c r="I154" s="112">
        <f t="shared" ref="I154:L155" si="15">I155</f>
        <v>575000</v>
      </c>
      <c r="J154" s="113">
        <f t="shared" si="15"/>
        <v>145000</v>
      </c>
      <c r="K154" s="112">
        <f t="shared" si="15"/>
        <v>12983.19</v>
      </c>
      <c r="L154" s="111">
        <f t="shared" si="15"/>
        <v>12983.19</v>
      </c>
    </row>
    <row r="155" spans="1:12">
      <c r="A155" s="46">
        <v>2</v>
      </c>
      <c r="B155" s="53">
        <v>7</v>
      </c>
      <c r="C155" s="79">
        <v>3</v>
      </c>
      <c r="D155" s="53">
        <v>1</v>
      </c>
      <c r="E155" s="54"/>
      <c r="F155" s="55"/>
      <c r="G155" s="77" t="s">
        <v>236</v>
      </c>
      <c r="H155" s="29">
        <v>122</v>
      </c>
      <c r="I155" s="117">
        <f t="shared" si="15"/>
        <v>575000</v>
      </c>
      <c r="J155" s="129">
        <f t="shared" si="15"/>
        <v>145000</v>
      </c>
      <c r="K155" s="117">
        <f t="shared" si="15"/>
        <v>12983.19</v>
      </c>
      <c r="L155" s="119">
        <f t="shared" si="15"/>
        <v>12983.19</v>
      </c>
    </row>
    <row r="156" spans="1:12">
      <c r="A156" s="42">
        <v>2</v>
      </c>
      <c r="B156" s="37">
        <v>7</v>
      </c>
      <c r="C156" s="42">
        <v>3</v>
      </c>
      <c r="D156" s="37">
        <v>1</v>
      </c>
      <c r="E156" s="38">
        <v>1</v>
      </c>
      <c r="F156" s="40"/>
      <c r="G156" s="39" t="s">
        <v>236</v>
      </c>
      <c r="H156" s="29">
        <v>123</v>
      </c>
      <c r="I156" s="112">
        <f>SUM(I157:I158)</f>
        <v>575000</v>
      </c>
      <c r="J156" s="113">
        <f>SUM(J157:J158)</f>
        <v>145000</v>
      </c>
      <c r="K156" s="112">
        <f>SUM(K157:K158)</f>
        <v>12983.19</v>
      </c>
      <c r="L156" s="111">
        <f>SUM(L157:L158)</f>
        <v>12983.19</v>
      </c>
    </row>
    <row r="157" spans="1:12">
      <c r="A157" s="52">
        <v>2</v>
      </c>
      <c r="B157" s="34">
        <v>7</v>
      </c>
      <c r="C157" s="52">
        <v>3</v>
      </c>
      <c r="D157" s="34">
        <v>1</v>
      </c>
      <c r="E157" s="32">
        <v>1</v>
      </c>
      <c r="F157" s="35">
        <v>1</v>
      </c>
      <c r="G157" s="33" t="s">
        <v>237</v>
      </c>
      <c r="H157" s="29">
        <v>124</v>
      </c>
      <c r="I157" s="137">
        <v>575000</v>
      </c>
      <c r="J157" s="137">
        <v>145000</v>
      </c>
      <c r="K157" s="137">
        <v>12983.19</v>
      </c>
      <c r="L157" s="137">
        <v>12983.19</v>
      </c>
    </row>
    <row r="158" spans="1:12" ht="25.5" customHeight="1">
      <c r="A158" s="42">
        <v>2</v>
      </c>
      <c r="B158" s="37">
        <v>7</v>
      </c>
      <c r="C158" s="42">
        <v>3</v>
      </c>
      <c r="D158" s="37">
        <v>1</v>
      </c>
      <c r="E158" s="38">
        <v>1</v>
      </c>
      <c r="F158" s="40">
        <v>2</v>
      </c>
      <c r="G158" s="39" t="s">
        <v>238</v>
      </c>
      <c r="H158" s="29">
        <v>125</v>
      </c>
      <c r="I158" s="124"/>
      <c r="J158" s="108"/>
      <c r="K158" s="108"/>
      <c r="L158" s="108"/>
    </row>
    <row r="159" spans="1:12" ht="24" customHeight="1">
      <c r="A159" s="66">
        <v>2</v>
      </c>
      <c r="B159" s="66">
        <v>8</v>
      </c>
      <c r="C159" s="25"/>
      <c r="D159" s="44"/>
      <c r="E159" s="31"/>
      <c r="F159" s="80"/>
      <c r="G159" s="36" t="s">
        <v>239</v>
      </c>
      <c r="H159" s="29">
        <v>126</v>
      </c>
      <c r="I159" s="114">
        <f>I160</f>
        <v>0</v>
      </c>
      <c r="J159" s="115">
        <f>J160</f>
        <v>0</v>
      </c>
      <c r="K159" s="114">
        <f>K160</f>
        <v>0</v>
      </c>
      <c r="L159" s="116">
        <f>L160</f>
        <v>0</v>
      </c>
    </row>
    <row r="160" spans="1:12" ht="21.75" customHeight="1">
      <c r="A160" s="46">
        <v>2</v>
      </c>
      <c r="B160" s="46">
        <v>8</v>
      </c>
      <c r="C160" s="46">
        <v>1</v>
      </c>
      <c r="D160" s="47"/>
      <c r="E160" s="48"/>
      <c r="F160" s="50"/>
      <c r="G160" s="45" t="s">
        <v>239</v>
      </c>
      <c r="H160" s="29">
        <v>127</v>
      </c>
      <c r="I160" s="114">
        <f>I161+I166</f>
        <v>0</v>
      </c>
      <c r="J160" s="115">
        <f>J161+J166</f>
        <v>0</v>
      </c>
      <c r="K160" s="114">
        <f>K161+K166</f>
        <v>0</v>
      </c>
      <c r="L160" s="116">
        <f>L161+L166</f>
        <v>0</v>
      </c>
    </row>
    <row r="161" spans="1:12" ht="27" customHeight="1">
      <c r="A161" s="42">
        <v>2</v>
      </c>
      <c r="B161" s="37">
        <v>8</v>
      </c>
      <c r="C161" s="39">
        <v>1</v>
      </c>
      <c r="D161" s="37">
        <v>1</v>
      </c>
      <c r="E161" s="38"/>
      <c r="F161" s="40"/>
      <c r="G161" s="41" t="s">
        <v>240</v>
      </c>
      <c r="H161" s="29">
        <v>128</v>
      </c>
      <c r="I161" s="112">
        <f>I162</f>
        <v>0</v>
      </c>
      <c r="J161" s="113">
        <f>J162</f>
        <v>0</v>
      </c>
      <c r="K161" s="112">
        <f>K162</f>
        <v>0</v>
      </c>
      <c r="L161" s="111">
        <f>L162</f>
        <v>0</v>
      </c>
    </row>
    <row r="162" spans="1:12" ht="23.25" customHeight="1">
      <c r="A162" s="42">
        <v>2</v>
      </c>
      <c r="B162" s="37">
        <v>8</v>
      </c>
      <c r="C162" s="33">
        <v>1</v>
      </c>
      <c r="D162" s="34">
        <v>1</v>
      </c>
      <c r="E162" s="32">
        <v>1</v>
      </c>
      <c r="F162" s="35"/>
      <c r="G162" s="41" t="s">
        <v>240</v>
      </c>
      <c r="H162" s="29">
        <v>129</v>
      </c>
      <c r="I162" s="114">
        <f>SUM(I163:I165)</f>
        <v>0</v>
      </c>
      <c r="J162" s="114">
        <f>SUM(J163:J165)</f>
        <v>0</v>
      </c>
      <c r="K162" s="114">
        <f>SUM(K163:K165)</f>
        <v>0</v>
      </c>
      <c r="L162" s="114">
        <f>SUM(L163:L165)</f>
        <v>0</v>
      </c>
    </row>
    <row r="163" spans="1:12" ht="23.25" customHeight="1">
      <c r="A163" s="37">
        <v>2</v>
      </c>
      <c r="B163" s="34">
        <v>8</v>
      </c>
      <c r="C163" s="39">
        <v>1</v>
      </c>
      <c r="D163" s="37">
        <v>1</v>
      </c>
      <c r="E163" s="38">
        <v>1</v>
      </c>
      <c r="F163" s="40">
        <v>1</v>
      </c>
      <c r="G163" s="41" t="s">
        <v>241</v>
      </c>
      <c r="H163" s="29">
        <v>130</v>
      </c>
      <c r="I163" s="124"/>
      <c r="J163" s="124"/>
      <c r="K163" s="124"/>
      <c r="L163" s="124"/>
    </row>
    <row r="164" spans="1:12" ht="27" customHeight="1">
      <c r="A164" s="46">
        <v>2</v>
      </c>
      <c r="B164" s="53">
        <v>8</v>
      </c>
      <c r="C164" s="77">
        <v>1</v>
      </c>
      <c r="D164" s="53">
        <v>1</v>
      </c>
      <c r="E164" s="54">
        <v>1</v>
      </c>
      <c r="F164" s="55">
        <v>2</v>
      </c>
      <c r="G164" s="56" t="s">
        <v>242</v>
      </c>
      <c r="H164" s="29">
        <v>131</v>
      </c>
      <c r="I164" s="128"/>
      <c r="J164" s="128"/>
      <c r="K164" s="128"/>
      <c r="L164" s="128"/>
    </row>
    <row r="165" spans="1:12">
      <c r="A165" s="72">
        <v>2</v>
      </c>
      <c r="B165" s="81">
        <v>8</v>
      </c>
      <c r="C165" s="56">
        <v>1</v>
      </c>
      <c r="D165" s="81">
        <v>1</v>
      </c>
      <c r="E165" s="82">
        <v>1</v>
      </c>
      <c r="F165" s="83">
        <v>3</v>
      </c>
      <c r="G165" s="56" t="s">
        <v>243</v>
      </c>
      <c r="H165" s="29">
        <v>132</v>
      </c>
      <c r="I165" s="128"/>
      <c r="J165" s="138"/>
      <c r="K165" s="128"/>
      <c r="L165" s="120"/>
    </row>
    <row r="166" spans="1:12" ht="23.25" customHeight="1">
      <c r="A166" s="42">
        <v>2</v>
      </c>
      <c r="B166" s="37">
        <v>8</v>
      </c>
      <c r="C166" s="39">
        <v>1</v>
      </c>
      <c r="D166" s="37">
        <v>2</v>
      </c>
      <c r="E166" s="38"/>
      <c r="F166" s="40"/>
      <c r="G166" s="41" t="s">
        <v>244</v>
      </c>
      <c r="H166" s="29">
        <v>133</v>
      </c>
      <c r="I166" s="112">
        <f t="shared" ref="I166:L167" si="16">I167</f>
        <v>0</v>
      </c>
      <c r="J166" s="113">
        <f t="shared" si="16"/>
        <v>0</v>
      </c>
      <c r="K166" s="112">
        <f t="shared" si="16"/>
        <v>0</v>
      </c>
      <c r="L166" s="111">
        <f t="shared" si="16"/>
        <v>0</v>
      </c>
    </row>
    <row r="167" spans="1:12">
      <c r="A167" s="42">
        <v>2</v>
      </c>
      <c r="B167" s="37">
        <v>8</v>
      </c>
      <c r="C167" s="39">
        <v>1</v>
      </c>
      <c r="D167" s="37">
        <v>2</v>
      </c>
      <c r="E167" s="38">
        <v>1</v>
      </c>
      <c r="F167" s="40"/>
      <c r="G167" s="41" t="s">
        <v>244</v>
      </c>
      <c r="H167" s="29">
        <v>134</v>
      </c>
      <c r="I167" s="112">
        <f t="shared" si="16"/>
        <v>0</v>
      </c>
      <c r="J167" s="113">
        <f t="shared" si="16"/>
        <v>0</v>
      </c>
      <c r="K167" s="112">
        <f t="shared" si="16"/>
        <v>0</v>
      </c>
      <c r="L167" s="111">
        <f t="shared" si="16"/>
        <v>0</v>
      </c>
    </row>
    <row r="168" spans="1:12">
      <c r="A168" s="46">
        <v>2</v>
      </c>
      <c r="B168" s="47">
        <v>8</v>
      </c>
      <c r="C168" s="49">
        <v>1</v>
      </c>
      <c r="D168" s="47">
        <v>2</v>
      </c>
      <c r="E168" s="48">
        <v>1</v>
      </c>
      <c r="F168" s="84">
        <v>1</v>
      </c>
      <c r="G168" s="41" t="s">
        <v>244</v>
      </c>
      <c r="H168" s="29">
        <v>135</v>
      </c>
      <c r="I168" s="109"/>
      <c r="J168" s="108"/>
      <c r="K168" s="108"/>
      <c r="L168" s="108"/>
    </row>
    <row r="169" spans="1:12" ht="39.75" customHeight="1">
      <c r="A169" s="66">
        <v>2</v>
      </c>
      <c r="B169" s="25">
        <v>9</v>
      </c>
      <c r="C169" s="27"/>
      <c r="D169" s="25"/>
      <c r="E169" s="26"/>
      <c r="F169" s="28"/>
      <c r="G169" s="27" t="s">
        <v>245</v>
      </c>
      <c r="H169" s="29">
        <v>136</v>
      </c>
      <c r="I169" s="112">
        <f>I170+I174</f>
        <v>0</v>
      </c>
      <c r="J169" s="113">
        <f>J170+J174</f>
        <v>0</v>
      </c>
      <c r="K169" s="112">
        <f>K170+K174</f>
        <v>0</v>
      </c>
      <c r="L169" s="111">
        <f>L170+L174</f>
        <v>0</v>
      </c>
    </row>
    <row r="170" spans="1:12" s="49" customFormat="1" ht="39" customHeight="1">
      <c r="A170" s="42">
        <v>2</v>
      </c>
      <c r="B170" s="37">
        <v>9</v>
      </c>
      <c r="C170" s="39">
        <v>1</v>
      </c>
      <c r="D170" s="37"/>
      <c r="E170" s="38"/>
      <c r="F170" s="40"/>
      <c r="G170" s="41" t="s">
        <v>246</v>
      </c>
      <c r="H170" s="29">
        <v>137</v>
      </c>
      <c r="I170" s="112">
        <f t="shared" ref="I170:L172" si="17">I171</f>
        <v>0</v>
      </c>
      <c r="J170" s="113">
        <f t="shared" si="17"/>
        <v>0</v>
      </c>
      <c r="K170" s="112">
        <f t="shared" si="17"/>
        <v>0</v>
      </c>
      <c r="L170" s="111">
        <f t="shared" si="17"/>
        <v>0</v>
      </c>
    </row>
    <row r="171" spans="1:12" ht="42.75" customHeight="1">
      <c r="A171" s="52">
        <v>2</v>
      </c>
      <c r="B171" s="34">
        <v>9</v>
      </c>
      <c r="C171" s="33">
        <v>1</v>
      </c>
      <c r="D171" s="34">
        <v>1</v>
      </c>
      <c r="E171" s="32"/>
      <c r="F171" s="35"/>
      <c r="G171" s="41" t="s">
        <v>246</v>
      </c>
      <c r="H171" s="29">
        <v>138</v>
      </c>
      <c r="I171" s="114">
        <f t="shared" si="17"/>
        <v>0</v>
      </c>
      <c r="J171" s="115">
        <f t="shared" si="17"/>
        <v>0</v>
      </c>
      <c r="K171" s="114">
        <f t="shared" si="17"/>
        <v>0</v>
      </c>
      <c r="L171" s="116">
        <f t="shared" si="17"/>
        <v>0</v>
      </c>
    </row>
    <row r="172" spans="1:12" ht="38.25" customHeight="1">
      <c r="A172" s="42">
        <v>2</v>
      </c>
      <c r="B172" s="37">
        <v>9</v>
      </c>
      <c r="C172" s="42">
        <v>1</v>
      </c>
      <c r="D172" s="37">
        <v>1</v>
      </c>
      <c r="E172" s="38">
        <v>1</v>
      </c>
      <c r="F172" s="40"/>
      <c r="G172" s="41" t="s">
        <v>246</v>
      </c>
      <c r="H172" s="29">
        <v>139</v>
      </c>
      <c r="I172" s="112">
        <f t="shared" si="17"/>
        <v>0</v>
      </c>
      <c r="J172" s="113">
        <f t="shared" si="17"/>
        <v>0</v>
      </c>
      <c r="K172" s="112">
        <f t="shared" si="17"/>
        <v>0</v>
      </c>
      <c r="L172" s="111">
        <f t="shared" si="17"/>
        <v>0</v>
      </c>
    </row>
    <row r="173" spans="1:12" ht="38.25" customHeight="1">
      <c r="A173" s="52">
        <v>2</v>
      </c>
      <c r="B173" s="34">
        <v>9</v>
      </c>
      <c r="C173" s="34">
        <v>1</v>
      </c>
      <c r="D173" s="34">
        <v>1</v>
      </c>
      <c r="E173" s="32">
        <v>1</v>
      </c>
      <c r="F173" s="35">
        <v>1</v>
      </c>
      <c r="G173" s="41" t="s">
        <v>246</v>
      </c>
      <c r="H173" s="29">
        <v>140</v>
      </c>
      <c r="I173" s="137"/>
      <c r="J173" s="137"/>
      <c r="K173" s="137"/>
      <c r="L173" s="137"/>
    </row>
    <row r="174" spans="1:12" ht="41.25" customHeight="1">
      <c r="A174" s="42">
        <v>2</v>
      </c>
      <c r="B174" s="37">
        <v>9</v>
      </c>
      <c r="C174" s="37">
        <v>2</v>
      </c>
      <c r="D174" s="37"/>
      <c r="E174" s="38"/>
      <c r="F174" s="40"/>
      <c r="G174" s="41" t="s">
        <v>247</v>
      </c>
      <c r="H174" s="29">
        <v>141</v>
      </c>
      <c r="I174" s="112">
        <f>SUM(I175+I180)</f>
        <v>0</v>
      </c>
      <c r="J174" s="112">
        <f>SUM(J175+J180)</f>
        <v>0</v>
      </c>
      <c r="K174" s="112">
        <f>SUM(K175+K180)</f>
        <v>0</v>
      </c>
      <c r="L174" s="112">
        <f>SUM(L175+L180)</f>
        <v>0</v>
      </c>
    </row>
    <row r="175" spans="1:12" ht="44.25" customHeight="1">
      <c r="A175" s="42">
        <v>2</v>
      </c>
      <c r="B175" s="37">
        <v>9</v>
      </c>
      <c r="C175" s="37">
        <v>2</v>
      </c>
      <c r="D175" s="34">
        <v>1</v>
      </c>
      <c r="E175" s="32"/>
      <c r="F175" s="35"/>
      <c r="G175" s="45" t="s">
        <v>248</v>
      </c>
      <c r="H175" s="29">
        <v>142</v>
      </c>
      <c r="I175" s="114">
        <f>I176</f>
        <v>0</v>
      </c>
      <c r="J175" s="115">
        <f>J176</f>
        <v>0</v>
      </c>
      <c r="K175" s="114">
        <f>K176</f>
        <v>0</v>
      </c>
      <c r="L175" s="116">
        <f>L176</f>
        <v>0</v>
      </c>
    </row>
    <row r="176" spans="1:12" ht="40.5" customHeight="1">
      <c r="A176" s="52">
        <v>2</v>
      </c>
      <c r="B176" s="34">
        <v>9</v>
      </c>
      <c r="C176" s="34">
        <v>2</v>
      </c>
      <c r="D176" s="37">
        <v>1</v>
      </c>
      <c r="E176" s="38">
        <v>1</v>
      </c>
      <c r="F176" s="40"/>
      <c r="G176" s="45" t="s">
        <v>248</v>
      </c>
      <c r="H176" s="29">
        <v>143</v>
      </c>
      <c r="I176" s="112">
        <f>SUM(I177:I179)</f>
        <v>0</v>
      </c>
      <c r="J176" s="113">
        <f>SUM(J177:J179)</f>
        <v>0</v>
      </c>
      <c r="K176" s="112">
        <f>SUM(K177:K179)</f>
        <v>0</v>
      </c>
      <c r="L176" s="111">
        <f>SUM(L177:L179)</f>
        <v>0</v>
      </c>
    </row>
    <row r="177" spans="1:12" ht="53.25" customHeight="1">
      <c r="A177" s="46">
        <v>2</v>
      </c>
      <c r="B177" s="53">
        <v>9</v>
      </c>
      <c r="C177" s="53">
        <v>2</v>
      </c>
      <c r="D177" s="53">
        <v>1</v>
      </c>
      <c r="E177" s="54">
        <v>1</v>
      </c>
      <c r="F177" s="55">
        <v>1</v>
      </c>
      <c r="G177" s="45" t="s">
        <v>249</v>
      </c>
      <c r="H177" s="29">
        <v>144</v>
      </c>
      <c r="I177" s="128"/>
      <c r="J177" s="133"/>
      <c r="K177" s="133"/>
      <c r="L177" s="133"/>
    </row>
    <row r="178" spans="1:12" ht="51.75" customHeight="1">
      <c r="A178" s="42">
        <v>2</v>
      </c>
      <c r="B178" s="37">
        <v>9</v>
      </c>
      <c r="C178" s="37">
        <v>2</v>
      </c>
      <c r="D178" s="37">
        <v>1</v>
      </c>
      <c r="E178" s="38">
        <v>1</v>
      </c>
      <c r="F178" s="40">
        <v>2</v>
      </c>
      <c r="G178" s="45" t="s">
        <v>250</v>
      </c>
      <c r="H178" s="29">
        <v>145</v>
      </c>
      <c r="I178" s="124"/>
      <c r="J178" s="110"/>
      <c r="K178" s="110"/>
      <c r="L178" s="110"/>
    </row>
    <row r="179" spans="1:12" ht="54.75" customHeight="1">
      <c r="A179" s="42">
        <v>2</v>
      </c>
      <c r="B179" s="37">
        <v>9</v>
      </c>
      <c r="C179" s="37">
        <v>2</v>
      </c>
      <c r="D179" s="37">
        <v>1</v>
      </c>
      <c r="E179" s="38">
        <v>1</v>
      </c>
      <c r="F179" s="40">
        <v>3</v>
      </c>
      <c r="G179" s="45" t="s">
        <v>251</v>
      </c>
      <c r="H179" s="29">
        <v>146</v>
      </c>
      <c r="I179" s="124"/>
      <c r="J179" s="124"/>
      <c r="K179" s="124"/>
      <c r="L179" s="124"/>
    </row>
    <row r="180" spans="1:12" ht="39" customHeight="1">
      <c r="A180" s="85">
        <v>2</v>
      </c>
      <c r="B180" s="85">
        <v>9</v>
      </c>
      <c r="C180" s="85">
        <v>2</v>
      </c>
      <c r="D180" s="85">
        <v>2</v>
      </c>
      <c r="E180" s="85"/>
      <c r="F180" s="85"/>
      <c r="G180" s="41" t="s">
        <v>252</v>
      </c>
      <c r="H180" s="29">
        <v>147</v>
      </c>
      <c r="I180" s="112">
        <f>I181</f>
        <v>0</v>
      </c>
      <c r="J180" s="113">
        <f>J181</f>
        <v>0</v>
      </c>
      <c r="K180" s="112">
        <f>K181</f>
        <v>0</v>
      </c>
      <c r="L180" s="111">
        <f>L181</f>
        <v>0</v>
      </c>
    </row>
    <row r="181" spans="1:12" ht="43.5" customHeight="1">
      <c r="A181" s="42">
        <v>2</v>
      </c>
      <c r="B181" s="37">
        <v>9</v>
      </c>
      <c r="C181" s="37">
        <v>2</v>
      </c>
      <c r="D181" s="37">
        <v>2</v>
      </c>
      <c r="E181" s="38">
        <v>1</v>
      </c>
      <c r="F181" s="40"/>
      <c r="G181" s="45" t="s">
        <v>253</v>
      </c>
      <c r="H181" s="29">
        <v>148</v>
      </c>
      <c r="I181" s="114">
        <f>SUM(I182:I184)</f>
        <v>0</v>
      </c>
      <c r="J181" s="114">
        <f>SUM(J182:J184)</f>
        <v>0</v>
      </c>
      <c r="K181" s="114">
        <f>SUM(K182:K184)</f>
        <v>0</v>
      </c>
      <c r="L181" s="114">
        <f>SUM(L182:L184)</f>
        <v>0</v>
      </c>
    </row>
    <row r="182" spans="1:12" ht="54.75" customHeight="1">
      <c r="A182" s="42">
        <v>2</v>
      </c>
      <c r="B182" s="37">
        <v>9</v>
      </c>
      <c r="C182" s="37">
        <v>2</v>
      </c>
      <c r="D182" s="37">
        <v>2</v>
      </c>
      <c r="E182" s="37">
        <v>1</v>
      </c>
      <c r="F182" s="40">
        <v>1</v>
      </c>
      <c r="G182" s="86" t="s">
        <v>254</v>
      </c>
      <c r="H182" s="29">
        <v>149</v>
      </c>
      <c r="I182" s="124"/>
      <c r="J182" s="133"/>
      <c r="K182" s="133"/>
      <c r="L182" s="133"/>
    </row>
    <row r="183" spans="1:12" ht="54" customHeight="1">
      <c r="A183" s="47">
        <v>2</v>
      </c>
      <c r="B183" s="49">
        <v>9</v>
      </c>
      <c r="C183" s="47">
        <v>2</v>
      </c>
      <c r="D183" s="48">
        <v>2</v>
      </c>
      <c r="E183" s="48">
        <v>1</v>
      </c>
      <c r="F183" s="50">
        <v>2</v>
      </c>
      <c r="G183" s="71" t="s">
        <v>255</v>
      </c>
      <c r="H183" s="29">
        <v>150</v>
      </c>
      <c r="I183" s="133"/>
      <c r="J183" s="108"/>
      <c r="K183" s="108"/>
      <c r="L183" s="108"/>
    </row>
    <row r="184" spans="1:12" ht="54" customHeight="1">
      <c r="A184" s="37">
        <v>2</v>
      </c>
      <c r="B184" s="77">
        <v>9</v>
      </c>
      <c r="C184" s="53">
        <v>2</v>
      </c>
      <c r="D184" s="54">
        <v>2</v>
      </c>
      <c r="E184" s="54">
        <v>1</v>
      </c>
      <c r="F184" s="55">
        <v>3</v>
      </c>
      <c r="G184" s="56" t="s">
        <v>256</v>
      </c>
      <c r="H184" s="29">
        <v>151</v>
      </c>
      <c r="I184" s="110"/>
      <c r="J184" s="110"/>
      <c r="K184" s="110"/>
      <c r="L184" s="110"/>
    </row>
    <row r="185" spans="1:12" ht="76.5" customHeight="1">
      <c r="A185" s="25">
        <v>3</v>
      </c>
      <c r="B185" s="27"/>
      <c r="C185" s="25"/>
      <c r="D185" s="26"/>
      <c r="E185" s="26"/>
      <c r="F185" s="28"/>
      <c r="G185" s="76" t="s">
        <v>257</v>
      </c>
      <c r="H185" s="29">
        <v>152</v>
      </c>
      <c r="I185" s="125">
        <f>SUM(I186+I239+I304)</f>
        <v>6215600</v>
      </c>
      <c r="J185" s="136">
        <f>SUM(J186+J239+J304)</f>
        <v>1355400</v>
      </c>
      <c r="K185" s="126">
        <f>SUM(K186+K239+K304)</f>
        <v>1263674.3899999999</v>
      </c>
      <c r="L185" s="125">
        <f>SUM(L186+L239+L304)</f>
        <v>1175675.93</v>
      </c>
    </row>
    <row r="186" spans="1:12" ht="34.5" customHeight="1">
      <c r="A186" s="66">
        <v>3</v>
      </c>
      <c r="B186" s="25">
        <v>1</v>
      </c>
      <c r="C186" s="44"/>
      <c r="D186" s="31"/>
      <c r="E186" s="31"/>
      <c r="F186" s="80"/>
      <c r="G186" s="64" t="s">
        <v>258</v>
      </c>
      <c r="H186" s="29">
        <v>153</v>
      </c>
      <c r="I186" s="111">
        <f>SUM(I187+I210+I217+I229+I233)</f>
        <v>6215600</v>
      </c>
      <c r="J186" s="116">
        <f>SUM(J187+J210+J217+J229+J233)</f>
        <v>1355400</v>
      </c>
      <c r="K186" s="116">
        <f>SUM(K187+K210+K217+K229+K233)</f>
        <v>1263674.3899999999</v>
      </c>
      <c r="L186" s="116">
        <f>SUM(L187+L210+L217+L229+L233)</f>
        <v>1175675.93</v>
      </c>
    </row>
    <row r="187" spans="1:12" ht="30.75" customHeight="1">
      <c r="A187" s="34">
        <v>3</v>
      </c>
      <c r="B187" s="33">
        <v>1</v>
      </c>
      <c r="C187" s="34">
        <v>1</v>
      </c>
      <c r="D187" s="32"/>
      <c r="E187" s="32"/>
      <c r="F187" s="87"/>
      <c r="G187" s="58" t="s">
        <v>259</v>
      </c>
      <c r="H187" s="29">
        <v>154</v>
      </c>
      <c r="I187" s="116">
        <f>SUM(I188+I191+I196+I202+I207)</f>
        <v>2151400</v>
      </c>
      <c r="J187" s="113">
        <f>SUM(J188+J191+J196+J202+J207)</f>
        <v>784400</v>
      </c>
      <c r="K187" s="112">
        <f>SUM(K188+K191+K196+K202+K207)</f>
        <v>718727.89999999991</v>
      </c>
      <c r="L187" s="111">
        <f>SUM(L188+L191+L196+L202+L207)</f>
        <v>718727.89999999991</v>
      </c>
    </row>
    <row r="188" spans="1:12" ht="33" customHeight="1">
      <c r="A188" s="37">
        <v>3</v>
      </c>
      <c r="B188" s="39">
        <v>1</v>
      </c>
      <c r="C188" s="37">
        <v>1</v>
      </c>
      <c r="D188" s="38">
        <v>1</v>
      </c>
      <c r="E188" s="38"/>
      <c r="F188" s="88"/>
      <c r="G188" s="58" t="s">
        <v>260</v>
      </c>
      <c r="H188" s="29">
        <v>155</v>
      </c>
      <c r="I188" s="111">
        <f t="shared" ref="I188:L189" si="18">I189</f>
        <v>0</v>
      </c>
      <c r="J188" s="115">
        <f t="shared" si="18"/>
        <v>0</v>
      </c>
      <c r="K188" s="114">
        <f t="shared" si="18"/>
        <v>0</v>
      </c>
      <c r="L188" s="116">
        <f t="shared" si="18"/>
        <v>0</v>
      </c>
    </row>
    <row r="189" spans="1:12" ht="24" customHeight="1">
      <c r="A189" s="37">
        <v>3</v>
      </c>
      <c r="B189" s="39">
        <v>1</v>
      </c>
      <c r="C189" s="37">
        <v>1</v>
      </c>
      <c r="D189" s="38">
        <v>1</v>
      </c>
      <c r="E189" s="38">
        <v>1</v>
      </c>
      <c r="F189" s="67"/>
      <c r="G189" s="58" t="s">
        <v>260</v>
      </c>
      <c r="H189" s="29">
        <v>156</v>
      </c>
      <c r="I189" s="116">
        <f t="shared" si="18"/>
        <v>0</v>
      </c>
      <c r="J189" s="111">
        <f t="shared" si="18"/>
        <v>0</v>
      </c>
      <c r="K189" s="111">
        <f t="shared" si="18"/>
        <v>0</v>
      </c>
      <c r="L189" s="111">
        <f t="shared" si="18"/>
        <v>0</v>
      </c>
    </row>
    <row r="190" spans="1:12" ht="31.5" customHeight="1">
      <c r="A190" s="37">
        <v>3</v>
      </c>
      <c r="B190" s="39">
        <v>1</v>
      </c>
      <c r="C190" s="37">
        <v>1</v>
      </c>
      <c r="D190" s="38">
        <v>1</v>
      </c>
      <c r="E190" s="38">
        <v>1</v>
      </c>
      <c r="F190" s="67">
        <v>1</v>
      </c>
      <c r="G190" s="58" t="s">
        <v>260</v>
      </c>
      <c r="H190" s="29">
        <v>157</v>
      </c>
      <c r="I190" s="108"/>
      <c r="J190" s="108"/>
      <c r="K190" s="108"/>
      <c r="L190" s="108"/>
    </row>
    <row r="191" spans="1:12" ht="27.75" customHeight="1">
      <c r="A191" s="34">
        <v>3</v>
      </c>
      <c r="B191" s="32">
        <v>1</v>
      </c>
      <c r="C191" s="32">
        <v>1</v>
      </c>
      <c r="D191" s="32">
        <v>2</v>
      </c>
      <c r="E191" s="32"/>
      <c r="F191" s="35"/>
      <c r="G191" s="45" t="s">
        <v>261</v>
      </c>
      <c r="H191" s="29">
        <v>158</v>
      </c>
      <c r="I191" s="116">
        <f>I192</f>
        <v>0</v>
      </c>
      <c r="J191" s="115">
        <f>J192</f>
        <v>0</v>
      </c>
      <c r="K191" s="114">
        <f>K192</f>
        <v>0</v>
      </c>
      <c r="L191" s="116">
        <f>L192</f>
        <v>0</v>
      </c>
    </row>
    <row r="192" spans="1:12" ht="27.75" customHeight="1">
      <c r="A192" s="37">
        <v>3</v>
      </c>
      <c r="B192" s="38">
        <v>1</v>
      </c>
      <c r="C192" s="38">
        <v>1</v>
      </c>
      <c r="D192" s="38">
        <v>2</v>
      </c>
      <c r="E192" s="38">
        <v>1</v>
      </c>
      <c r="F192" s="40"/>
      <c r="G192" s="45" t="s">
        <v>261</v>
      </c>
      <c r="H192" s="29">
        <v>159</v>
      </c>
      <c r="I192" s="111">
        <f>SUM(I193:I195)</f>
        <v>0</v>
      </c>
      <c r="J192" s="113">
        <f>SUM(J193:J195)</f>
        <v>0</v>
      </c>
      <c r="K192" s="112">
        <f>SUM(K193:K195)</f>
        <v>0</v>
      </c>
      <c r="L192" s="111">
        <f>SUM(L193:L195)</f>
        <v>0</v>
      </c>
    </row>
    <row r="193" spans="1:12" ht="27" customHeight="1">
      <c r="A193" s="34">
        <v>3</v>
      </c>
      <c r="B193" s="32">
        <v>1</v>
      </c>
      <c r="C193" s="32">
        <v>1</v>
      </c>
      <c r="D193" s="32">
        <v>2</v>
      </c>
      <c r="E193" s="32">
        <v>1</v>
      </c>
      <c r="F193" s="35">
        <v>1</v>
      </c>
      <c r="G193" s="45" t="s">
        <v>262</v>
      </c>
      <c r="H193" s="29">
        <v>160</v>
      </c>
      <c r="I193" s="133"/>
      <c r="J193" s="133"/>
      <c r="K193" s="133"/>
      <c r="L193" s="110"/>
    </row>
    <row r="194" spans="1:12" ht="27" customHeight="1">
      <c r="A194" s="37">
        <v>3</v>
      </c>
      <c r="B194" s="38">
        <v>1</v>
      </c>
      <c r="C194" s="38">
        <v>1</v>
      </c>
      <c r="D194" s="38">
        <v>2</v>
      </c>
      <c r="E194" s="38">
        <v>1</v>
      </c>
      <c r="F194" s="40">
        <v>2</v>
      </c>
      <c r="G194" s="41" t="s">
        <v>263</v>
      </c>
      <c r="H194" s="29">
        <v>161</v>
      </c>
      <c r="I194" s="108"/>
      <c r="J194" s="108"/>
      <c r="K194" s="108"/>
      <c r="L194" s="108"/>
    </row>
    <row r="195" spans="1:12" ht="26.25" customHeight="1">
      <c r="A195" s="34">
        <v>3</v>
      </c>
      <c r="B195" s="32">
        <v>1</v>
      </c>
      <c r="C195" s="32">
        <v>1</v>
      </c>
      <c r="D195" s="32">
        <v>2</v>
      </c>
      <c r="E195" s="32">
        <v>1</v>
      </c>
      <c r="F195" s="35">
        <v>3</v>
      </c>
      <c r="G195" s="45" t="s">
        <v>264</v>
      </c>
      <c r="H195" s="29">
        <v>162</v>
      </c>
      <c r="I195" s="133"/>
      <c r="J195" s="133"/>
      <c r="K195" s="133"/>
      <c r="L195" s="110"/>
    </row>
    <row r="196" spans="1:12" ht="27.75" customHeight="1">
      <c r="A196" s="37">
        <v>3</v>
      </c>
      <c r="B196" s="38">
        <v>1</v>
      </c>
      <c r="C196" s="38">
        <v>1</v>
      </c>
      <c r="D196" s="38">
        <v>3</v>
      </c>
      <c r="E196" s="38"/>
      <c r="F196" s="40"/>
      <c r="G196" s="41" t="s">
        <v>265</v>
      </c>
      <c r="H196" s="29">
        <v>163</v>
      </c>
      <c r="I196" s="111">
        <f>I197</f>
        <v>2151400</v>
      </c>
      <c r="J196" s="113">
        <f>J197</f>
        <v>784400</v>
      </c>
      <c r="K196" s="112">
        <f>K197</f>
        <v>718727.89999999991</v>
      </c>
      <c r="L196" s="111">
        <f>L197</f>
        <v>718727.89999999991</v>
      </c>
    </row>
    <row r="197" spans="1:12" ht="23.25" customHeight="1">
      <c r="A197" s="37">
        <v>3</v>
      </c>
      <c r="B197" s="38">
        <v>1</v>
      </c>
      <c r="C197" s="38">
        <v>1</v>
      </c>
      <c r="D197" s="38">
        <v>3</v>
      </c>
      <c r="E197" s="38">
        <v>1</v>
      </c>
      <c r="F197" s="40"/>
      <c r="G197" s="41" t="s">
        <v>265</v>
      </c>
      <c r="H197" s="29">
        <v>164</v>
      </c>
      <c r="I197" s="111">
        <f>SUM(I198:I201)</f>
        <v>2151400</v>
      </c>
      <c r="J197" s="111">
        <f>SUM(J198:J201)</f>
        <v>784400</v>
      </c>
      <c r="K197" s="111">
        <f>SUM(K198:K201)</f>
        <v>718727.89999999991</v>
      </c>
      <c r="L197" s="111">
        <f>SUM(L198:L201)</f>
        <v>718727.89999999991</v>
      </c>
    </row>
    <row r="198" spans="1:12" ht="23.25" customHeight="1">
      <c r="A198" s="37">
        <v>3</v>
      </c>
      <c r="B198" s="38">
        <v>1</v>
      </c>
      <c r="C198" s="38">
        <v>1</v>
      </c>
      <c r="D198" s="38">
        <v>3</v>
      </c>
      <c r="E198" s="38">
        <v>1</v>
      </c>
      <c r="F198" s="40">
        <v>1</v>
      </c>
      <c r="G198" s="41" t="s">
        <v>266</v>
      </c>
      <c r="H198" s="29">
        <v>165</v>
      </c>
      <c r="I198" s="108">
        <v>327000</v>
      </c>
      <c r="J198" s="108"/>
      <c r="K198" s="108"/>
      <c r="L198" s="110"/>
    </row>
    <row r="199" spans="1:12" ht="29.25" customHeight="1">
      <c r="A199" s="37">
        <v>3</v>
      </c>
      <c r="B199" s="38">
        <v>1</v>
      </c>
      <c r="C199" s="38">
        <v>1</v>
      </c>
      <c r="D199" s="38">
        <v>3</v>
      </c>
      <c r="E199" s="38">
        <v>1</v>
      </c>
      <c r="F199" s="40">
        <v>2</v>
      </c>
      <c r="G199" s="41" t="s">
        <v>267</v>
      </c>
      <c r="H199" s="29">
        <v>166</v>
      </c>
      <c r="I199" s="133">
        <v>78000</v>
      </c>
      <c r="J199" s="108">
        <v>38000</v>
      </c>
      <c r="K199" s="108">
        <v>17750.7</v>
      </c>
      <c r="L199" s="108">
        <v>17750.7</v>
      </c>
    </row>
    <row r="200" spans="1:12" ht="27" customHeight="1">
      <c r="A200" s="37">
        <v>3</v>
      </c>
      <c r="B200" s="38">
        <v>1</v>
      </c>
      <c r="C200" s="38">
        <v>1</v>
      </c>
      <c r="D200" s="38">
        <v>3</v>
      </c>
      <c r="E200" s="38">
        <v>1</v>
      </c>
      <c r="F200" s="40">
        <v>3</v>
      </c>
      <c r="G200" s="58" t="s">
        <v>268</v>
      </c>
      <c r="H200" s="29">
        <v>167</v>
      </c>
      <c r="I200" s="133"/>
      <c r="J200" s="120"/>
      <c r="K200" s="120"/>
      <c r="L200" s="120"/>
    </row>
    <row r="201" spans="1:12" ht="26.4">
      <c r="A201" s="47">
        <v>3</v>
      </c>
      <c r="B201" s="48">
        <v>1</v>
      </c>
      <c r="C201" s="48">
        <v>1</v>
      </c>
      <c r="D201" s="48">
        <v>3</v>
      </c>
      <c r="E201" s="48">
        <v>1</v>
      </c>
      <c r="F201" s="50">
        <v>4</v>
      </c>
      <c r="G201" s="228" t="s">
        <v>269</v>
      </c>
      <c r="H201" s="29">
        <v>168</v>
      </c>
      <c r="I201" s="135">
        <v>1746400</v>
      </c>
      <c r="J201" s="134">
        <v>746400</v>
      </c>
      <c r="K201" s="108">
        <v>700977.2</v>
      </c>
      <c r="L201" s="108">
        <v>700977.2</v>
      </c>
    </row>
    <row r="202" spans="1:12" ht="27" customHeight="1">
      <c r="A202" s="47">
        <v>3</v>
      </c>
      <c r="B202" s="48">
        <v>1</v>
      </c>
      <c r="C202" s="48">
        <v>1</v>
      </c>
      <c r="D202" s="48">
        <v>4</v>
      </c>
      <c r="E202" s="48"/>
      <c r="F202" s="50"/>
      <c r="G202" s="71" t="s">
        <v>270</v>
      </c>
      <c r="H202" s="29">
        <v>169</v>
      </c>
      <c r="I202" s="111">
        <f>I203</f>
        <v>0</v>
      </c>
      <c r="J202" s="132">
        <f>J203</f>
        <v>0</v>
      </c>
      <c r="K202" s="131">
        <f>K203</f>
        <v>0</v>
      </c>
      <c r="L202" s="130">
        <f>L203</f>
        <v>0</v>
      </c>
    </row>
    <row r="203" spans="1:12" ht="27.75" customHeight="1">
      <c r="A203" s="37">
        <v>3</v>
      </c>
      <c r="B203" s="38">
        <v>1</v>
      </c>
      <c r="C203" s="38">
        <v>1</v>
      </c>
      <c r="D203" s="38">
        <v>4</v>
      </c>
      <c r="E203" s="38">
        <v>1</v>
      </c>
      <c r="F203" s="40"/>
      <c r="G203" s="71" t="s">
        <v>270</v>
      </c>
      <c r="H203" s="29">
        <v>170</v>
      </c>
      <c r="I203" s="116">
        <f>SUM(I204:I206)</f>
        <v>0</v>
      </c>
      <c r="J203" s="113">
        <f>SUM(J204:J206)</f>
        <v>0</v>
      </c>
      <c r="K203" s="112">
        <f>SUM(K204:K206)</f>
        <v>0</v>
      </c>
      <c r="L203" s="111">
        <f>SUM(L204:L206)</f>
        <v>0</v>
      </c>
    </row>
    <row r="204" spans="1:12" ht="24.75" customHeight="1">
      <c r="A204" s="37">
        <v>3</v>
      </c>
      <c r="B204" s="38">
        <v>1</v>
      </c>
      <c r="C204" s="38">
        <v>1</v>
      </c>
      <c r="D204" s="38">
        <v>4</v>
      </c>
      <c r="E204" s="38">
        <v>1</v>
      </c>
      <c r="F204" s="40">
        <v>1</v>
      </c>
      <c r="G204" s="41" t="s">
        <v>271</v>
      </c>
      <c r="H204" s="29">
        <v>171</v>
      </c>
      <c r="I204" s="108"/>
      <c r="J204" s="108"/>
      <c r="K204" s="108"/>
      <c r="L204" s="110"/>
    </row>
    <row r="205" spans="1:12" ht="25.5" customHeight="1">
      <c r="A205" s="34">
        <v>3</v>
      </c>
      <c r="B205" s="32">
        <v>1</v>
      </c>
      <c r="C205" s="32">
        <v>1</v>
      </c>
      <c r="D205" s="32">
        <v>4</v>
      </c>
      <c r="E205" s="32">
        <v>1</v>
      </c>
      <c r="F205" s="35">
        <v>2</v>
      </c>
      <c r="G205" s="45" t="s">
        <v>272</v>
      </c>
      <c r="H205" s="29">
        <v>172</v>
      </c>
      <c r="I205" s="133"/>
      <c r="J205" s="133"/>
      <c r="K205" s="124"/>
      <c r="L205" s="108"/>
    </row>
    <row r="206" spans="1:12" ht="31.5" customHeight="1">
      <c r="A206" s="37">
        <v>3</v>
      </c>
      <c r="B206" s="38">
        <v>1</v>
      </c>
      <c r="C206" s="38">
        <v>1</v>
      </c>
      <c r="D206" s="38">
        <v>4</v>
      </c>
      <c r="E206" s="38">
        <v>1</v>
      </c>
      <c r="F206" s="40">
        <v>3</v>
      </c>
      <c r="G206" s="41" t="s">
        <v>273</v>
      </c>
      <c r="H206" s="29">
        <v>173</v>
      </c>
      <c r="I206" s="133"/>
      <c r="J206" s="133"/>
      <c r="K206" s="133"/>
      <c r="L206" s="108"/>
    </row>
    <row r="207" spans="1:12" ht="25.5" customHeight="1">
      <c r="A207" s="37">
        <v>3</v>
      </c>
      <c r="B207" s="38">
        <v>1</v>
      </c>
      <c r="C207" s="38">
        <v>1</v>
      </c>
      <c r="D207" s="38">
        <v>5</v>
      </c>
      <c r="E207" s="38"/>
      <c r="F207" s="40"/>
      <c r="G207" s="41" t="s">
        <v>274</v>
      </c>
      <c r="H207" s="29">
        <v>174</v>
      </c>
      <c r="I207" s="111">
        <f t="shared" ref="I207:L208" si="19">I208</f>
        <v>0</v>
      </c>
      <c r="J207" s="113">
        <f t="shared" si="19"/>
        <v>0</v>
      </c>
      <c r="K207" s="112">
        <f t="shared" si="19"/>
        <v>0</v>
      </c>
      <c r="L207" s="111">
        <f t="shared" si="19"/>
        <v>0</v>
      </c>
    </row>
    <row r="208" spans="1:12" ht="26.25" customHeight="1">
      <c r="A208" s="47">
        <v>3</v>
      </c>
      <c r="B208" s="48">
        <v>1</v>
      </c>
      <c r="C208" s="48">
        <v>1</v>
      </c>
      <c r="D208" s="48">
        <v>5</v>
      </c>
      <c r="E208" s="48">
        <v>1</v>
      </c>
      <c r="F208" s="50"/>
      <c r="G208" s="41" t="s">
        <v>274</v>
      </c>
      <c r="H208" s="29">
        <v>175</v>
      </c>
      <c r="I208" s="112">
        <f t="shared" si="19"/>
        <v>0</v>
      </c>
      <c r="J208" s="112">
        <f t="shared" si="19"/>
        <v>0</v>
      </c>
      <c r="K208" s="112">
        <f t="shared" si="19"/>
        <v>0</v>
      </c>
      <c r="L208" s="112">
        <f t="shared" si="19"/>
        <v>0</v>
      </c>
    </row>
    <row r="209" spans="1:16" ht="27" customHeight="1">
      <c r="A209" s="37">
        <v>3</v>
      </c>
      <c r="B209" s="38">
        <v>1</v>
      </c>
      <c r="C209" s="38">
        <v>1</v>
      </c>
      <c r="D209" s="38">
        <v>5</v>
      </c>
      <c r="E209" s="38">
        <v>1</v>
      </c>
      <c r="F209" s="40">
        <v>1</v>
      </c>
      <c r="G209" s="41" t="s">
        <v>274</v>
      </c>
      <c r="H209" s="29">
        <v>176</v>
      </c>
      <c r="I209" s="133"/>
      <c r="J209" s="108"/>
      <c r="K209" s="108"/>
      <c r="L209" s="108"/>
    </row>
    <row r="210" spans="1:16" ht="26.25" customHeight="1">
      <c r="A210" s="47">
        <v>3</v>
      </c>
      <c r="B210" s="48">
        <v>1</v>
      </c>
      <c r="C210" s="48">
        <v>2</v>
      </c>
      <c r="D210" s="48"/>
      <c r="E210" s="48"/>
      <c r="F210" s="50"/>
      <c r="G210" s="71" t="s">
        <v>275</v>
      </c>
      <c r="H210" s="29">
        <v>177</v>
      </c>
      <c r="I210" s="111">
        <f t="shared" ref="I210:L211" si="20">I211</f>
        <v>4064200</v>
      </c>
      <c r="J210" s="132">
        <f t="shared" si="20"/>
        <v>571000</v>
      </c>
      <c r="K210" s="131">
        <f t="shared" si="20"/>
        <v>544946.49</v>
      </c>
      <c r="L210" s="130">
        <f t="shared" si="20"/>
        <v>456948.03</v>
      </c>
    </row>
    <row r="211" spans="1:16" ht="25.5" customHeight="1">
      <c r="A211" s="37">
        <v>3</v>
      </c>
      <c r="B211" s="38">
        <v>1</v>
      </c>
      <c r="C211" s="38">
        <v>2</v>
      </c>
      <c r="D211" s="38">
        <v>1</v>
      </c>
      <c r="E211" s="38"/>
      <c r="F211" s="40"/>
      <c r="G211" s="71" t="s">
        <v>275</v>
      </c>
      <c r="H211" s="29">
        <v>178</v>
      </c>
      <c r="I211" s="116">
        <f t="shared" si="20"/>
        <v>4064200</v>
      </c>
      <c r="J211" s="113">
        <f t="shared" si="20"/>
        <v>571000</v>
      </c>
      <c r="K211" s="112">
        <f t="shared" si="20"/>
        <v>544946.49</v>
      </c>
      <c r="L211" s="111">
        <f t="shared" si="20"/>
        <v>456948.03</v>
      </c>
    </row>
    <row r="212" spans="1:16" ht="26.25" customHeight="1">
      <c r="A212" s="34">
        <v>3</v>
      </c>
      <c r="B212" s="32">
        <v>1</v>
      </c>
      <c r="C212" s="32">
        <v>2</v>
      </c>
      <c r="D212" s="32">
        <v>1</v>
      </c>
      <c r="E212" s="32">
        <v>1</v>
      </c>
      <c r="F212" s="35"/>
      <c r="G212" s="71" t="s">
        <v>275</v>
      </c>
      <c r="H212" s="29">
        <v>179</v>
      </c>
      <c r="I212" s="111">
        <f>SUM(I213:I216)</f>
        <v>4064200</v>
      </c>
      <c r="J212" s="115">
        <f>SUM(J213:J216)</f>
        <v>571000</v>
      </c>
      <c r="K212" s="114">
        <f>SUM(K213:K216)</f>
        <v>544946.49</v>
      </c>
      <c r="L212" s="116">
        <f>SUM(L213:L216)</f>
        <v>456948.03</v>
      </c>
    </row>
    <row r="213" spans="1:16" ht="41.25" customHeight="1">
      <c r="A213" s="37">
        <v>3</v>
      </c>
      <c r="B213" s="38">
        <v>1</v>
      </c>
      <c r="C213" s="38">
        <v>2</v>
      </c>
      <c r="D213" s="38">
        <v>1</v>
      </c>
      <c r="E213" s="38">
        <v>1</v>
      </c>
      <c r="F213" s="61">
        <v>2</v>
      </c>
      <c r="G213" s="41" t="s">
        <v>276</v>
      </c>
      <c r="H213" s="29">
        <v>180</v>
      </c>
      <c r="I213" s="108">
        <v>4064200</v>
      </c>
      <c r="J213" s="108">
        <v>571000</v>
      </c>
      <c r="K213" s="108">
        <v>544946.49</v>
      </c>
      <c r="L213" s="108">
        <v>456948.03</v>
      </c>
    </row>
    <row r="214" spans="1:16" ht="26.25" customHeight="1">
      <c r="A214" s="37">
        <v>3</v>
      </c>
      <c r="B214" s="38">
        <v>1</v>
      </c>
      <c r="C214" s="38">
        <v>2</v>
      </c>
      <c r="D214" s="37">
        <v>1</v>
      </c>
      <c r="E214" s="38">
        <v>1</v>
      </c>
      <c r="F214" s="61">
        <v>3</v>
      </c>
      <c r="G214" s="41" t="s">
        <v>277</v>
      </c>
      <c r="H214" s="29">
        <v>181</v>
      </c>
      <c r="I214" s="108"/>
      <c r="J214" s="108"/>
      <c r="K214" s="108"/>
      <c r="L214" s="108"/>
    </row>
    <row r="215" spans="1:16" ht="27.75" customHeight="1">
      <c r="A215" s="37">
        <v>3</v>
      </c>
      <c r="B215" s="38">
        <v>1</v>
      </c>
      <c r="C215" s="38">
        <v>2</v>
      </c>
      <c r="D215" s="37">
        <v>1</v>
      </c>
      <c r="E215" s="38">
        <v>1</v>
      </c>
      <c r="F215" s="61">
        <v>4</v>
      </c>
      <c r="G215" s="41" t="s">
        <v>278</v>
      </c>
      <c r="H215" s="29">
        <v>182</v>
      </c>
      <c r="I215" s="108"/>
      <c r="J215" s="108"/>
      <c r="K215" s="108"/>
      <c r="L215" s="108"/>
    </row>
    <row r="216" spans="1:16" ht="27" customHeight="1">
      <c r="A216" s="47">
        <v>3</v>
      </c>
      <c r="B216" s="54">
        <v>1</v>
      </c>
      <c r="C216" s="54">
        <v>2</v>
      </c>
      <c r="D216" s="53">
        <v>1</v>
      </c>
      <c r="E216" s="54">
        <v>1</v>
      </c>
      <c r="F216" s="83">
        <v>5</v>
      </c>
      <c r="G216" s="56" t="s">
        <v>279</v>
      </c>
      <c r="H216" s="29">
        <v>183</v>
      </c>
      <c r="I216" s="108"/>
      <c r="J216" s="108"/>
      <c r="K216" s="108"/>
      <c r="L216" s="110"/>
    </row>
    <row r="217" spans="1:16" ht="29.25" customHeight="1">
      <c r="A217" s="37">
        <v>3</v>
      </c>
      <c r="B217" s="38">
        <v>1</v>
      </c>
      <c r="C217" s="38">
        <v>3</v>
      </c>
      <c r="D217" s="37"/>
      <c r="E217" s="38"/>
      <c r="F217" s="40"/>
      <c r="G217" s="41" t="s">
        <v>280</v>
      </c>
      <c r="H217" s="29">
        <v>184</v>
      </c>
      <c r="I217" s="111">
        <f>SUM(I218+I221)</f>
        <v>0</v>
      </c>
      <c r="J217" s="113">
        <f>SUM(J218+J221)</f>
        <v>0</v>
      </c>
      <c r="K217" s="112">
        <f>SUM(K218+K221)</f>
        <v>0</v>
      </c>
      <c r="L217" s="111">
        <f>SUM(L218+L221)</f>
        <v>0</v>
      </c>
    </row>
    <row r="218" spans="1:16" ht="27.75" customHeight="1">
      <c r="A218" s="34">
        <v>3</v>
      </c>
      <c r="B218" s="32">
        <v>1</v>
      </c>
      <c r="C218" s="32">
        <v>3</v>
      </c>
      <c r="D218" s="34">
        <v>1</v>
      </c>
      <c r="E218" s="37"/>
      <c r="F218" s="35"/>
      <c r="G218" s="45" t="s">
        <v>281</v>
      </c>
      <c r="H218" s="29">
        <v>185</v>
      </c>
      <c r="I218" s="116">
        <f t="shared" ref="I218:L219" si="21">I219</f>
        <v>0</v>
      </c>
      <c r="J218" s="115">
        <f t="shared" si="21"/>
        <v>0</v>
      </c>
      <c r="K218" s="114">
        <f t="shared" si="21"/>
        <v>0</v>
      </c>
      <c r="L218" s="116">
        <f t="shared" si="21"/>
        <v>0</v>
      </c>
    </row>
    <row r="219" spans="1:16" ht="30.75" customHeight="1">
      <c r="A219" s="37">
        <v>3</v>
      </c>
      <c r="B219" s="38">
        <v>1</v>
      </c>
      <c r="C219" s="38">
        <v>3</v>
      </c>
      <c r="D219" s="37">
        <v>1</v>
      </c>
      <c r="E219" s="37">
        <v>1</v>
      </c>
      <c r="F219" s="40"/>
      <c r="G219" s="45" t="s">
        <v>281</v>
      </c>
      <c r="H219" s="29">
        <v>186</v>
      </c>
      <c r="I219" s="111">
        <f t="shared" si="21"/>
        <v>0</v>
      </c>
      <c r="J219" s="113">
        <f t="shared" si="21"/>
        <v>0</v>
      </c>
      <c r="K219" s="112">
        <f t="shared" si="21"/>
        <v>0</v>
      </c>
      <c r="L219" s="111">
        <f t="shared" si="21"/>
        <v>0</v>
      </c>
    </row>
    <row r="220" spans="1:16" ht="27.75" customHeight="1">
      <c r="A220" s="37">
        <v>3</v>
      </c>
      <c r="B220" s="39">
        <v>1</v>
      </c>
      <c r="C220" s="37">
        <v>3</v>
      </c>
      <c r="D220" s="38">
        <v>1</v>
      </c>
      <c r="E220" s="38">
        <v>1</v>
      </c>
      <c r="F220" s="40">
        <v>1</v>
      </c>
      <c r="G220" s="45" t="s">
        <v>281</v>
      </c>
      <c r="H220" s="29">
        <v>187</v>
      </c>
      <c r="I220" s="110"/>
      <c r="J220" s="110"/>
      <c r="K220" s="110"/>
      <c r="L220" s="110"/>
    </row>
    <row r="221" spans="1:16" ht="30.75" customHeight="1">
      <c r="A221" s="37">
        <v>3</v>
      </c>
      <c r="B221" s="39">
        <v>1</v>
      </c>
      <c r="C221" s="37">
        <v>3</v>
      </c>
      <c r="D221" s="38">
        <v>2</v>
      </c>
      <c r="E221" s="38"/>
      <c r="F221" s="40"/>
      <c r="G221" s="41" t="s">
        <v>282</v>
      </c>
      <c r="H221" s="29">
        <v>188</v>
      </c>
      <c r="I221" s="111">
        <f>I222</f>
        <v>0</v>
      </c>
      <c r="J221" s="113">
        <f>J222</f>
        <v>0</v>
      </c>
      <c r="K221" s="112">
        <f>K222</f>
        <v>0</v>
      </c>
      <c r="L221" s="111">
        <f>L222</f>
        <v>0</v>
      </c>
    </row>
    <row r="222" spans="1:16" ht="27" customHeight="1">
      <c r="A222" s="34">
        <v>3</v>
      </c>
      <c r="B222" s="33">
        <v>1</v>
      </c>
      <c r="C222" s="34">
        <v>3</v>
      </c>
      <c r="D222" s="32">
        <v>2</v>
      </c>
      <c r="E222" s="32">
        <v>1</v>
      </c>
      <c r="F222" s="35"/>
      <c r="G222" s="41" t="s">
        <v>282</v>
      </c>
      <c r="H222" s="29">
        <v>189</v>
      </c>
      <c r="I222" s="111">
        <f t="shared" ref="I222:P222" si="22">SUM(I223:I228)</f>
        <v>0</v>
      </c>
      <c r="J222" s="111">
        <f t="shared" si="22"/>
        <v>0</v>
      </c>
      <c r="K222" s="111">
        <f t="shared" si="22"/>
        <v>0</v>
      </c>
      <c r="L222" s="111">
        <f t="shared" si="22"/>
        <v>0</v>
      </c>
      <c r="M222" s="227">
        <f t="shared" si="22"/>
        <v>0</v>
      </c>
      <c r="N222" s="227">
        <f t="shared" si="22"/>
        <v>0</v>
      </c>
      <c r="O222" s="227">
        <f t="shared" si="22"/>
        <v>0</v>
      </c>
      <c r="P222" s="227">
        <f t="shared" si="22"/>
        <v>0</v>
      </c>
    </row>
    <row r="223" spans="1:16" ht="24.75" customHeight="1">
      <c r="A223" s="37">
        <v>3</v>
      </c>
      <c r="B223" s="39">
        <v>1</v>
      </c>
      <c r="C223" s="37">
        <v>3</v>
      </c>
      <c r="D223" s="38">
        <v>2</v>
      </c>
      <c r="E223" s="38">
        <v>1</v>
      </c>
      <c r="F223" s="40">
        <v>1</v>
      </c>
      <c r="G223" s="41" t="s">
        <v>283</v>
      </c>
      <c r="H223" s="29">
        <v>190</v>
      </c>
      <c r="I223" s="108"/>
      <c r="J223" s="108"/>
      <c r="K223" s="108"/>
      <c r="L223" s="110"/>
    </row>
    <row r="224" spans="1:16" ht="26.25" customHeight="1">
      <c r="A224" s="37">
        <v>3</v>
      </c>
      <c r="B224" s="39">
        <v>1</v>
      </c>
      <c r="C224" s="37">
        <v>3</v>
      </c>
      <c r="D224" s="38">
        <v>2</v>
      </c>
      <c r="E224" s="38">
        <v>1</v>
      </c>
      <c r="F224" s="40">
        <v>2</v>
      </c>
      <c r="G224" s="41" t="s">
        <v>284</v>
      </c>
      <c r="H224" s="29">
        <v>191</v>
      </c>
      <c r="I224" s="108"/>
      <c r="J224" s="108"/>
      <c r="K224" s="108"/>
      <c r="L224" s="108"/>
    </row>
    <row r="225" spans="1:12" ht="26.25" customHeight="1">
      <c r="A225" s="37">
        <v>3</v>
      </c>
      <c r="B225" s="39">
        <v>1</v>
      </c>
      <c r="C225" s="37">
        <v>3</v>
      </c>
      <c r="D225" s="38">
        <v>2</v>
      </c>
      <c r="E225" s="38">
        <v>1</v>
      </c>
      <c r="F225" s="40">
        <v>3</v>
      </c>
      <c r="G225" s="41" t="s">
        <v>285</v>
      </c>
      <c r="H225" s="29">
        <v>192</v>
      </c>
      <c r="I225" s="108"/>
      <c r="J225" s="108"/>
      <c r="K225" s="108"/>
      <c r="L225" s="108"/>
    </row>
    <row r="226" spans="1:12" ht="27.75" customHeight="1">
      <c r="A226" s="37">
        <v>3</v>
      </c>
      <c r="B226" s="39">
        <v>1</v>
      </c>
      <c r="C226" s="37">
        <v>3</v>
      </c>
      <c r="D226" s="38">
        <v>2</v>
      </c>
      <c r="E226" s="38">
        <v>1</v>
      </c>
      <c r="F226" s="40">
        <v>4</v>
      </c>
      <c r="G226" s="41" t="s">
        <v>286</v>
      </c>
      <c r="H226" s="29">
        <v>193</v>
      </c>
      <c r="I226" s="108"/>
      <c r="J226" s="108"/>
      <c r="K226" s="108"/>
      <c r="L226" s="110"/>
    </row>
    <row r="227" spans="1:12" ht="29.25" customHeight="1">
      <c r="A227" s="37">
        <v>3</v>
      </c>
      <c r="B227" s="39">
        <v>1</v>
      </c>
      <c r="C227" s="37">
        <v>3</v>
      </c>
      <c r="D227" s="38">
        <v>2</v>
      </c>
      <c r="E227" s="38">
        <v>1</v>
      </c>
      <c r="F227" s="40">
        <v>5</v>
      </c>
      <c r="G227" s="45" t="s">
        <v>287</v>
      </c>
      <c r="H227" s="29">
        <v>194</v>
      </c>
      <c r="I227" s="108"/>
      <c r="J227" s="108"/>
      <c r="K227" s="108"/>
      <c r="L227" s="108"/>
    </row>
    <row r="228" spans="1:12" ht="25.5" customHeight="1">
      <c r="A228" s="59">
        <v>3</v>
      </c>
      <c r="B228" s="41">
        <v>1</v>
      </c>
      <c r="C228" s="59">
        <v>3</v>
      </c>
      <c r="D228" s="60">
        <v>2</v>
      </c>
      <c r="E228" s="60">
        <v>1</v>
      </c>
      <c r="F228" s="61">
        <v>6</v>
      </c>
      <c r="G228" s="45" t="s">
        <v>282</v>
      </c>
      <c r="H228" s="29">
        <v>195</v>
      </c>
      <c r="I228" s="108"/>
      <c r="J228" s="108"/>
      <c r="K228" s="108"/>
      <c r="L228" s="110"/>
    </row>
    <row r="229" spans="1:12" ht="27" customHeight="1">
      <c r="A229" s="34">
        <v>3</v>
      </c>
      <c r="B229" s="32">
        <v>1</v>
      </c>
      <c r="C229" s="32">
        <v>4</v>
      </c>
      <c r="D229" s="32"/>
      <c r="E229" s="32"/>
      <c r="F229" s="35"/>
      <c r="G229" s="45" t="s">
        <v>288</v>
      </c>
      <c r="H229" s="29">
        <v>196</v>
      </c>
      <c r="I229" s="116">
        <f t="shared" ref="I229:L231" si="23">I230</f>
        <v>0</v>
      </c>
      <c r="J229" s="115">
        <f t="shared" si="23"/>
        <v>0</v>
      </c>
      <c r="K229" s="114">
        <f t="shared" si="23"/>
        <v>0</v>
      </c>
      <c r="L229" s="114">
        <f t="shared" si="23"/>
        <v>0</v>
      </c>
    </row>
    <row r="230" spans="1:12" ht="27" customHeight="1">
      <c r="A230" s="47">
        <v>3</v>
      </c>
      <c r="B230" s="54">
        <v>1</v>
      </c>
      <c r="C230" s="54">
        <v>4</v>
      </c>
      <c r="D230" s="54">
        <v>1</v>
      </c>
      <c r="E230" s="54"/>
      <c r="F230" s="55"/>
      <c r="G230" s="45" t="s">
        <v>288</v>
      </c>
      <c r="H230" s="29">
        <v>197</v>
      </c>
      <c r="I230" s="119">
        <f t="shared" si="23"/>
        <v>0</v>
      </c>
      <c r="J230" s="129">
        <f t="shared" si="23"/>
        <v>0</v>
      </c>
      <c r="K230" s="117">
        <f t="shared" si="23"/>
        <v>0</v>
      </c>
      <c r="L230" s="117">
        <f t="shared" si="23"/>
        <v>0</v>
      </c>
    </row>
    <row r="231" spans="1:12" ht="27.75" customHeight="1">
      <c r="A231" s="37">
        <v>3</v>
      </c>
      <c r="B231" s="38">
        <v>1</v>
      </c>
      <c r="C231" s="38">
        <v>4</v>
      </c>
      <c r="D231" s="38">
        <v>1</v>
      </c>
      <c r="E231" s="38">
        <v>1</v>
      </c>
      <c r="F231" s="40"/>
      <c r="G231" s="45" t="s">
        <v>289</v>
      </c>
      <c r="H231" s="29">
        <v>198</v>
      </c>
      <c r="I231" s="111">
        <f t="shared" si="23"/>
        <v>0</v>
      </c>
      <c r="J231" s="113">
        <f t="shared" si="23"/>
        <v>0</v>
      </c>
      <c r="K231" s="112">
        <f t="shared" si="23"/>
        <v>0</v>
      </c>
      <c r="L231" s="112">
        <f t="shared" si="23"/>
        <v>0</v>
      </c>
    </row>
    <row r="232" spans="1:12" ht="27" customHeight="1">
      <c r="A232" s="42">
        <v>3</v>
      </c>
      <c r="B232" s="37">
        <v>1</v>
      </c>
      <c r="C232" s="38">
        <v>4</v>
      </c>
      <c r="D232" s="38">
        <v>1</v>
      </c>
      <c r="E232" s="38">
        <v>1</v>
      </c>
      <c r="F232" s="40">
        <v>1</v>
      </c>
      <c r="G232" s="45" t="s">
        <v>289</v>
      </c>
      <c r="H232" s="29">
        <v>199</v>
      </c>
      <c r="I232" s="108"/>
      <c r="J232" s="108"/>
      <c r="K232" s="108"/>
      <c r="L232" s="108"/>
    </row>
    <row r="233" spans="1:12" ht="26.25" customHeight="1">
      <c r="A233" s="42">
        <v>3</v>
      </c>
      <c r="B233" s="38">
        <v>1</v>
      </c>
      <c r="C233" s="38">
        <v>5</v>
      </c>
      <c r="D233" s="38"/>
      <c r="E233" s="38"/>
      <c r="F233" s="40"/>
      <c r="G233" s="41" t="s">
        <v>290</v>
      </c>
      <c r="H233" s="29">
        <v>200</v>
      </c>
      <c r="I233" s="111">
        <f t="shared" ref="I233:L234" si="24">I234</f>
        <v>0</v>
      </c>
      <c r="J233" s="111">
        <f t="shared" si="24"/>
        <v>0</v>
      </c>
      <c r="K233" s="111">
        <f t="shared" si="24"/>
        <v>0</v>
      </c>
      <c r="L233" s="111">
        <f t="shared" si="24"/>
        <v>0</v>
      </c>
    </row>
    <row r="234" spans="1:12" ht="30" customHeight="1">
      <c r="A234" s="42">
        <v>3</v>
      </c>
      <c r="B234" s="38">
        <v>1</v>
      </c>
      <c r="C234" s="38">
        <v>5</v>
      </c>
      <c r="D234" s="38">
        <v>1</v>
      </c>
      <c r="E234" s="38"/>
      <c r="F234" s="40"/>
      <c r="G234" s="41" t="s">
        <v>290</v>
      </c>
      <c r="H234" s="29">
        <v>201</v>
      </c>
      <c r="I234" s="111">
        <f t="shared" si="24"/>
        <v>0</v>
      </c>
      <c r="J234" s="111">
        <f t="shared" si="24"/>
        <v>0</v>
      </c>
      <c r="K234" s="111">
        <f t="shared" si="24"/>
        <v>0</v>
      </c>
      <c r="L234" s="111">
        <f t="shared" si="24"/>
        <v>0</v>
      </c>
    </row>
    <row r="235" spans="1:12" ht="27" customHeight="1">
      <c r="A235" s="42">
        <v>3</v>
      </c>
      <c r="B235" s="38">
        <v>1</v>
      </c>
      <c r="C235" s="38">
        <v>5</v>
      </c>
      <c r="D235" s="38">
        <v>1</v>
      </c>
      <c r="E235" s="38">
        <v>1</v>
      </c>
      <c r="F235" s="40"/>
      <c r="G235" s="41" t="s">
        <v>290</v>
      </c>
      <c r="H235" s="29">
        <v>202</v>
      </c>
      <c r="I235" s="111">
        <f>SUM(I236:I238)</f>
        <v>0</v>
      </c>
      <c r="J235" s="111">
        <f>SUM(J236:J238)</f>
        <v>0</v>
      </c>
      <c r="K235" s="111">
        <f>SUM(K236:K238)</f>
        <v>0</v>
      </c>
      <c r="L235" s="111">
        <f>SUM(L236:L238)</f>
        <v>0</v>
      </c>
    </row>
    <row r="236" spans="1:12" ht="31.5" customHeight="1">
      <c r="A236" s="42">
        <v>3</v>
      </c>
      <c r="B236" s="38">
        <v>1</v>
      </c>
      <c r="C236" s="38">
        <v>5</v>
      </c>
      <c r="D236" s="38">
        <v>1</v>
      </c>
      <c r="E236" s="38">
        <v>1</v>
      </c>
      <c r="F236" s="40">
        <v>1</v>
      </c>
      <c r="G236" s="86" t="s">
        <v>291</v>
      </c>
      <c r="H236" s="29">
        <v>203</v>
      </c>
      <c r="I236" s="108"/>
      <c r="J236" s="108"/>
      <c r="K236" s="108"/>
      <c r="L236" s="108"/>
    </row>
    <row r="237" spans="1:12" ht="25.5" customHeight="1">
      <c r="A237" s="42">
        <v>3</v>
      </c>
      <c r="B237" s="38">
        <v>1</v>
      </c>
      <c r="C237" s="38">
        <v>5</v>
      </c>
      <c r="D237" s="38">
        <v>1</v>
      </c>
      <c r="E237" s="38">
        <v>1</v>
      </c>
      <c r="F237" s="40">
        <v>2</v>
      </c>
      <c r="G237" s="86" t="s">
        <v>292</v>
      </c>
      <c r="H237" s="29">
        <v>204</v>
      </c>
      <c r="I237" s="108"/>
      <c r="J237" s="108"/>
      <c r="K237" s="108"/>
      <c r="L237" s="108"/>
    </row>
    <row r="238" spans="1:12" ht="28.5" customHeight="1">
      <c r="A238" s="42">
        <v>3</v>
      </c>
      <c r="B238" s="38">
        <v>1</v>
      </c>
      <c r="C238" s="38">
        <v>5</v>
      </c>
      <c r="D238" s="38">
        <v>1</v>
      </c>
      <c r="E238" s="38">
        <v>1</v>
      </c>
      <c r="F238" s="40">
        <v>3</v>
      </c>
      <c r="G238" s="86" t="s">
        <v>293</v>
      </c>
      <c r="H238" s="29">
        <v>205</v>
      </c>
      <c r="I238" s="108"/>
      <c r="J238" s="108"/>
      <c r="K238" s="108"/>
      <c r="L238" s="108"/>
    </row>
    <row r="239" spans="1:12" ht="41.25" customHeight="1">
      <c r="A239" s="25">
        <v>3</v>
      </c>
      <c r="B239" s="26">
        <v>2</v>
      </c>
      <c r="C239" s="26"/>
      <c r="D239" s="26"/>
      <c r="E239" s="26"/>
      <c r="F239" s="28"/>
      <c r="G239" s="27" t="s">
        <v>294</v>
      </c>
      <c r="H239" s="29">
        <v>206</v>
      </c>
      <c r="I239" s="111">
        <f>SUM(I240+I272)</f>
        <v>0</v>
      </c>
      <c r="J239" s="113">
        <f>SUM(J240+J272)</f>
        <v>0</v>
      </c>
      <c r="K239" s="112">
        <f>SUM(K240+K272)</f>
        <v>0</v>
      </c>
      <c r="L239" s="112">
        <f>SUM(L240+L272)</f>
        <v>0</v>
      </c>
    </row>
    <row r="240" spans="1:12" ht="26.25" customHeight="1">
      <c r="A240" s="73">
        <v>3</v>
      </c>
      <c r="B240" s="81">
        <v>2</v>
      </c>
      <c r="C240" s="82">
        <v>1</v>
      </c>
      <c r="D240" s="82"/>
      <c r="E240" s="82"/>
      <c r="F240" s="83"/>
      <c r="G240" s="56" t="s">
        <v>295</v>
      </c>
      <c r="H240" s="29">
        <v>207</v>
      </c>
      <c r="I240" s="119">
        <f>SUM(I241+I250+I254+I258+I262+I265+I268)</f>
        <v>0</v>
      </c>
      <c r="J240" s="129">
        <f>SUM(J241+J250+J254+J258+J262+J265+J268)</f>
        <v>0</v>
      </c>
      <c r="K240" s="117">
        <f>SUM(K241+K250+K254+K258+K262+K265+K268)</f>
        <v>0</v>
      </c>
      <c r="L240" s="117">
        <f>SUM(L241+L250+L254+L258+L262+L265+L268)</f>
        <v>0</v>
      </c>
    </row>
    <row r="241" spans="1:12" ht="30" customHeight="1">
      <c r="A241" s="59">
        <v>3</v>
      </c>
      <c r="B241" s="60">
        <v>2</v>
      </c>
      <c r="C241" s="60">
        <v>1</v>
      </c>
      <c r="D241" s="60">
        <v>1</v>
      </c>
      <c r="E241" s="60"/>
      <c r="F241" s="61"/>
      <c r="G241" s="41" t="s">
        <v>296</v>
      </c>
      <c r="H241" s="29">
        <v>208</v>
      </c>
      <c r="I241" s="119">
        <f>I242</f>
        <v>0</v>
      </c>
      <c r="J241" s="119">
        <f>J242</f>
        <v>0</v>
      </c>
      <c r="K241" s="119">
        <f>K242</f>
        <v>0</v>
      </c>
      <c r="L241" s="119">
        <f>L242</f>
        <v>0</v>
      </c>
    </row>
    <row r="242" spans="1:12" ht="27" customHeight="1">
      <c r="A242" s="59">
        <v>3</v>
      </c>
      <c r="B242" s="59">
        <v>2</v>
      </c>
      <c r="C242" s="60">
        <v>1</v>
      </c>
      <c r="D242" s="60">
        <v>1</v>
      </c>
      <c r="E242" s="60">
        <v>1</v>
      </c>
      <c r="F242" s="61"/>
      <c r="G242" s="41" t="s">
        <v>297</v>
      </c>
      <c r="H242" s="29">
        <v>209</v>
      </c>
      <c r="I242" s="111">
        <f>SUM(I243:I243)</f>
        <v>0</v>
      </c>
      <c r="J242" s="113">
        <f>SUM(J243:J243)</f>
        <v>0</v>
      </c>
      <c r="K242" s="112">
        <f>SUM(K243:K243)</f>
        <v>0</v>
      </c>
      <c r="L242" s="112">
        <f>SUM(L243:L243)</f>
        <v>0</v>
      </c>
    </row>
    <row r="243" spans="1:12" ht="25.5" customHeight="1">
      <c r="A243" s="73">
        <v>3</v>
      </c>
      <c r="B243" s="73">
        <v>2</v>
      </c>
      <c r="C243" s="82">
        <v>1</v>
      </c>
      <c r="D243" s="82">
        <v>1</v>
      </c>
      <c r="E243" s="82">
        <v>1</v>
      </c>
      <c r="F243" s="83">
        <v>1</v>
      </c>
      <c r="G243" s="56" t="s">
        <v>297</v>
      </c>
      <c r="H243" s="29">
        <v>210</v>
      </c>
      <c r="I243" s="108"/>
      <c r="J243" s="108"/>
      <c r="K243" s="108"/>
      <c r="L243" s="108"/>
    </row>
    <row r="244" spans="1:12" ht="25.5" customHeight="1">
      <c r="A244" s="73">
        <v>3</v>
      </c>
      <c r="B244" s="82">
        <v>2</v>
      </c>
      <c r="C244" s="82">
        <v>1</v>
      </c>
      <c r="D244" s="82">
        <v>1</v>
      </c>
      <c r="E244" s="82">
        <v>2</v>
      </c>
      <c r="F244" s="83"/>
      <c r="G244" s="56" t="s">
        <v>298</v>
      </c>
      <c r="H244" s="29">
        <v>211</v>
      </c>
      <c r="I244" s="111">
        <f>SUM(I245:I246)</f>
        <v>0</v>
      </c>
      <c r="J244" s="111">
        <f>SUM(J245:J246)</f>
        <v>0</v>
      </c>
      <c r="K244" s="111">
        <f>SUM(K245:K246)</f>
        <v>0</v>
      </c>
      <c r="L244" s="111">
        <f>SUM(L245:L246)</f>
        <v>0</v>
      </c>
    </row>
    <row r="245" spans="1:12" ht="24.75" customHeight="1">
      <c r="A245" s="73">
        <v>3</v>
      </c>
      <c r="B245" s="82">
        <v>2</v>
      </c>
      <c r="C245" s="82">
        <v>1</v>
      </c>
      <c r="D245" s="82">
        <v>1</v>
      </c>
      <c r="E245" s="82">
        <v>2</v>
      </c>
      <c r="F245" s="83">
        <v>1</v>
      </c>
      <c r="G245" s="56" t="s">
        <v>299</v>
      </c>
      <c r="H245" s="29">
        <v>212</v>
      </c>
      <c r="I245" s="108"/>
      <c r="J245" s="108"/>
      <c r="K245" s="108"/>
      <c r="L245" s="108"/>
    </row>
    <row r="246" spans="1:12" ht="25.5" customHeight="1">
      <c r="A246" s="73">
        <v>3</v>
      </c>
      <c r="B246" s="82">
        <v>2</v>
      </c>
      <c r="C246" s="82">
        <v>1</v>
      </c>
      <c r="D246" s="82">
        <v>1</v>
      </c>
      <c r="E246" s="82">
        <v>2</v>
      </c>
      <c r="F246" s="83">
        <v>2</v>
      </c>
      <c r="G246" s="56" t="s">
        <v>300</v>
      </c>
      <c r="H246" s="29">
        <v>213</v>
      </c>
      <c r="I246" s="108"/>
      <c r="J246" s="108"/>
      <c r="K246" s="108"/>
      <c r="L246" s="108"/>
    </row>
    <row r="247" spans="1:12" ht="25.5" customHeight="1">
      <c r="A247" s="73">
        <v>3</v>
      </c>
      <c r="B247" s="82">
        <v>2</v>
      </c>
      <c r="C247" s="82">
        <v>1</v>
      </c>
      <c r="D247" s="82">
        <v>1</v>
      </c>
      <c r="E247" s="82">
        <v>3</v>
      </c>
      <c r="F247" s="149"/>
      <c r="G247" s="56" t="s">
        <v>301</v>
      </c>
      <c r="H247" s="29">
        <v>214</v>
      </c>
      <c r="I247" s="111">
        <f>SUM(I248:I249)</f>
        <v>0</v>
      </c>
      <c r="J247" s="111">
        <f>SUM(J248:J249)</f>
        <v>0</v>
      </c>
      <c r="K247" s="111">
        <f>SUM(K248:K249)</f>
        <v>0</v>
      </c>
      <c r="L247" s="111">
        <f>SUM(L248:L249)</f>
        <v>0</v>
      </c>
    </row>
    <row r="248" spans="1:12" ht="29.25" customHeight="1">
      <c r="A248" s="73">
        <v>3</v>
      </c>
      <c r="B248" s="82">
        <v>2</v>
      </c>
      <c r="C248" s="82">
        <v>1</v>
      </c>
      <c r="D248" s="82">
        <v>1</v>
      </c>
      <c r="E248" s="82">
        <v>3</v>
      </c>
      <c r="F248" s="83">
        <v>1</v>
      </c>
      <c r="G248" s="56" t="s">
        <v>302</v>
      </c>
      <c r="H248" s="29">
        <v>215</v>
      </c>
      <c r="I248" s="108"/>
      <c r="J248" s="108"/>
      <c r="K248" s="108"/>
      <c r="L248" s="108"/>
    </row>
    <row r="249" spans="1:12" ht="25.5" customHeight="1">
      <c r="A249" s="73">
        <v>3</v>
      </c>
      <c r="B249" s="82">
        <v>2</v>
      </c>
      <c r="C249" s="82">
        <v>1</v>
      </c>
      <c r="D249" s="82">
        <v>1</v>
      </c>
      <c r="E249" s="82">
        <v>3</v>
      </c>
      <c r="F249" s="83">
        <v>2</v>
      </c>
      <c r="G249" s="56" t="s">
        <v>303</v>
      </c>
      <c r="H249" s="29">
        <v>216</v>
      </c>
      <c r="I249" s="108"/>
      <c r="J249" s="108"/>
      <c r="K249" s="108"/>
      <c r="L249" s="108"/>
    </row>
    <row r="250" spans="1:12" ht="27" customHeight="1">
      <c r="A250" s="37">
        <v>3</v>
      </c>
      <c r="B250" s="38">
        <v>2</v>
      </c>
      <c r="C250" s="38">
        <v>1</v>
      </c>
      <c r="D250" s="38">
        <v>2</v>
      </c>
      <c r="E250" s="38"/>
      <c r="F250" s="40"/>
      <c r="G250" s="41" t="s">
        <v>304</v>
      </c>
      <c r="H250" s="29">
        <v>217</v>
      </c>
      <c r="I250" s="111">
        <f>I251</f>
        <v>0</v>
      </c>
      <c r="J250" s="111">
        <f>J251</f>
        <v>0</v>
      </c>
      <c r="K250" s="111">
        <f>K251</f>
        <v>0</v>
      </c>
      <c r="L250" s="111">
        <f>L251</f>
        <v>0</v>
      </c>
    </row>
    <row r="251" spans="1:12" ht="27.75" customHeight="1">
      <c r="A251" s="37">
        <v>3</v>
      </c>
      <c r="B251" s="38">
        <v>2</v>
      </c>
      <c r="C251" s="38">
        <v>1</v>
      </c>
      <c r="D251" s="38">
        <v>2</v>
      </c>
      <c r="E251" s="38">
        <v>1</v>
      </c>
      <c r="F251" s="40"/>
      <c r="G251" s="41" t="s">
        <v>304</v>
      </c>
      <c r="H251" s="29">
        <v>218</v>
      </c>
      <c r="I251" s="111">
        <f>SUM(I252:I253)</f>
        <v>0</v>
      </c>
      <c r="J251" s="113">
        <f>SUM(J252:J253)</f>
        <v>0</v>
      </c>
      <c r="K251" s="112">
        <f>SUM(K252:K253)</f>
        <v>0</v>
      </c>
      <c r="L251" s="112">
        <f>SUM(L252:L253)</f>
        <v>0</v>
      </c>
    </row>
    <row r="252" spans="1:12" ht="27" customHeight="1">
      <c r="A252" s="47">
        <v>3</v>
      </c>
      <c r="B252" s="53">
        <v>2</v>
      </c>
      <c r="C252" s="54">
        <v>1</v>
      </c>
      <c r="D252" s="54">
        <v>2</v>
      </c>
      <c r="E252" s="54">
        <v>1</v>
      </c>
      <c r="F252" s="55">
        <v>1</v>
      </c>
      <c r="G252" s="56" t="s">
        <v>305</v>
      </c>
      <c r="H252" s="29">
        <v>219</v>
      </c>
      <c r="I252" s="108"/>
      <c r="J252" s="108"/>
      <c r="K252" s="108"/>
      <c r="L252" s="108"/>
    </row>
    <row r="253" spans="1:12" ht="25.5" customHeight="1">
      <c r="A253" s="37">
        <v>3</v>
      </c>
      <c r="B253" s="38">
        <v>2</v>
      </c>
      <c r="C253" s="38">
        <v>1</v>
      </c>
      <c r="D253" s="38">
        <v>2</v>
      </c>
      <c r="E253" s="38">
        <v>1</v>
      </c>
      <c r="F253" s="40">
        <v>2</v>
      </c>
      <c r="G253" s="41" t="s">
        <v>306</v>
      </c>
      <c r="H253" s="29">
        <v>220</v>
      </c>
      <c r="I253" s="108"/>
      <c r="J253" s="108"/>
      <c r="K253" s="108"/>
      <c r="L253" s="108"/>
    </row>
    <row r="254" spans="1:12" ht="26.25" customHeight="1">
      <c r="A254" s="34">
        <v>3</v>
      </c>
      <c r="B254" s="32">
        <v>2</v>
      </c>
      <c r="C254" s="32">
        <v>1</v>
      </c>
      <c r="D254" s="32">
        <v>3</v>
      </c>
      <c r="E254" s="32"/>
      <c r="F254" s="35"/>
      <c r="G254" s="45" t="s">
        <v>307</v>
      </c>
      <c r="H254" s="29">
        <v>221</v>
      </c>
      <c r="I254" s="116">
        <f>I255</f>
        <v>0</v>
      </c>
      <c r="J254" s="115">
        <f>J255</f>
        <v>0</v>
      </c>
      <c r="K254" s="114">
        <f>K255</f>
        <v>0</v>
      </c>
      <c r="L254" s="114">
        <f>L255</f>
        <v>0</v>
      </c>
    </row>
    <row r="255" spans="1:12" ht="29.25" customHeight="1">
      <c r="A255" s="37">
        <v>3</v>
      </c>
      <c r="B255" s="38">
        <v>2</v>
      </c>
      <c r="C255" s="38">
        <v>1</v>
      </c>
      <c r="D255" s="38">
        <v>3</v>
      </c>
      <c r="E255" s="38">
        <v>1</v>
      </c>
      <c r="F255" s="40"/>
      <c r="G255" s="45" t="s">
        <v>307</v>
      </c>
      <c r="H255" s="29">
        <v>222</v>
      </c>
      <c r="I255" s="111">
        <f>I256+I257</f>
        <v>0</v>
      </c>
      <c r="J255" s="111">
        <f>J256+J257</f>
        <v>0</v>
      </c>
      <c r="K255" s="111">
        <f>K256+K257</f>
        <v>0</v>
      </c>
      <c r="L255" s="111">
        <f>L256+L257</f>
        <v>0</v>
      </c>
    </row>
    <row r="256" spans="1:12" ht="30" customHeight="1">
      <c r="A256" s="37">
        <v>3</v>
      </c>
      <c r="B256" s="38">
        <v>2</v>
      </c>
      <c r="C256" s="38">
        <v>1</v>
      </c>
      <c r="D256" s="38">
        <v>3</v>
      </c>
      <c r="E256" s="38">
        <v>1</v>
      </c>
      <c r="F256" s="40">
        <v>1</v>
      </c>
      <c r="G256" s="41" t="s">
        <v>308</v>
      </c>
      <c r="H256" s="29">
        <v>223</v>
      </c>
      <c r="I256" s="108"/>
      <c r="J256" s="108"/>
      <c r="K256" s="108"/>
      <c r="L256" s="108"/>
    </row>
    <row r="257" spans="1:12" ht="27.75" customHeight="1">
      <c r="A257" s="37">
        <v>3</v>
      </c>
      <c r="B257" s="38">
        <v>2</v>
      </c>
      <c r="C257" s="38">
        <v>1</v>
      </c>
      <c r="D257" s="38">
        <v>3</v>
      </c>
      <c r="E257" s="38">
        <v>1</v>
      </c>
      <c r="F257" s="40">
        <v>2</v>
      </c>
      <c r="G257" s="41" t="s">
        <v>309</v>
      </c>
      <c r="H257" s="29">
        <v>224</v>
      </c>
      <c r="I257" s="110"/>
      <c r="J257" s="128"/>
      <c r="K257" s="110"/>
      <c r="L257" s="110"/>
    </row>
    <row r="258" spans="1:12" ht="26.25" customHeight="1">
      <c r="A258" s="37">
        <v>3</v>
      </c>
      <c r="B258" s="38">
        <v>2</v>
      </c>
      <c r="C258" s="38">
        <v>1</v>
      </c>
      <c r="D258" s="38">
        <v>4</v>
      </c>
      <c r="E258" s="38"/>
      <c r="F258" s="40"/>
      <c r="G258" s="41" t="s">
        <v>310</v>
      </c>
      <c r="H258" s="29">
        <v>225</v>
      </c>
      <c r="I258" s="111">
        <f>I259</f>
        <v>0</v>
      </c>
      <c r="J258" s="112">
        <f>J259</f>
        <v>0</v>
      </c>
      <c r="K258" s="111">
        <f>K259</f>
        <v>0</v>
      </c>
      <c r="L258" s="112">
        <f>L259</f>
        <v>0</v>
      </c>
    </row>
    <row r="259" spans="1:12" ht="27.75" customHeight="1">
      <c r="A259" s="34">
        <v>3</v>
      </c>
      <c r="B259" s="32">
        <v>2</v>
      </c>
      <c r="C259" s="32">
        <v>1</v>
      </c>
      <c r="D259" s="32">
        <v>4</v>
      </c>
      <c r="E259" s="32">
        <v>1</v>
      </c>
      <c r="F259" s="35"/>
      <c r="G259" s="45" t="s">
        <v>310</v>
      </c>
      <c r="H259" s="29">
        <v>226</v>
      </c>
      <c r="I259" s="116">
        <f>SUM(I260:I261)</f>
        <v>0</v>
      </c>
      <c r="J259" s="115">
        <f>SUM(J260:J261)</f>
        <v>0</v>
      </c>
      <c r="K259" s="114">
        <f>SUM(K260:K261)</f>
        <v>0</v>
      </c>
      <c r="L259" s="114">
        <f>SUM(L260:L261)</f>
        <v>0</v>
      </c>
    </row>
    <row r="260" spans="1:12" ht="25.5" customHeight="1">
      <c r="A260" s="37">
        <v>3</v>
      </c>
      <c r="B260" s="38">
        <v>2</v>
      </c>
      <c r="C260" s="38">
        <v>1</v>
      </c>
      <c r="D260" s="38">
        <v>4</v>
      </c>
      <c r="E260" s="38">
        <v>1</v>
      </c>
      <c r="F260" s="40">
        <v>1</v>
      </c>
      <c r="G260" s="41" t="s">
        <v>311</v>
      </c>
      <c r="H260" s="29">
        <v>227</v>
      </c>
      <c r="I260" s="108"/>
      <c r="J260" s="108"/>
      <c r="K260" s="108"/>
      <c r="L260" s="108"/>
    </row>
    <row r="261" spans="1:12" ht="27.75" customHeight="1">
      <c r="A261" s="37">
        <v>3</v>
      </c>
      <c r="B261" s="38">
        <v>2</v>
      </c>
      <c r="C261" s="38">
        <v>1</v>
      </c>
      <c r="D261" s="38">
        <v>4</v>
      </c>
      <c r="E261" s="38">
        <v>1</v>
      </c>
      <c r="F261" s="40">
        <v>2</v>
      </c>
      <c r="G261" s="41" t="s">
        <v>312</v>
      </c>
      <c r="H261" s="29">
        <v>228</v>
      </c>
      <c r="I261" s="108"/>
      <c r="J261" s="108"/>
      <c r="K261" s="108"/>
      <c r="L261" s="108"/>
    </row>
    <row r="262" spans="1:12">
      <c r="A262" s="37">
        <v>3</v>
      </c>
      <c r="B262" s="38">
        <v>2</v>
      </c>
      <c r="C262" s="38">
        <v>1</v>
      </c>
      <c r="D262" s="38">
        <v>5</v>
      </c>
      <c r="E262" s="38"/>
      <c r="F262" s="40"/>
      <c r="G262" s="41" t="s">
        <v>313</v>
      </c>
      <c r="H262" s="29">
        <v>229</v>
      </c>
      <c r="I262" s="111">
        <f t="shared" ref="I262:L263" si="25">I263</f>
        <v>0</v>
      </c>
      <c r="J262" s="113">
        <f t="shared" si="25"/>
        <v>0</v>
      </c>
      <c r="K262" s="112">
        <f t="shared" si="25"/>
        <v>0</v>
      </c>
      <c r="L262" s="112">
        <f t="shared" si="25"/>
        <v>0</v>
      </c>
    </row>
    <row r="263" spans="1:12" ht="29.25" customHeight="1">
      <c r="A263" s="37">
        <v>3</v>
      </c>
      <c r="B263" s="38">
        <v>2</v>
      </c>
      <c r="C263" s="38">
        <v>1</v>
      </c>
      <c r="D263" s="38">
        <v>5</v>
      </c>
      <c r="E263" s="38">
        <v>1</v>
      </c>
      <c r="F263" s="40"/>
      <c r="G263" s="41" t="s">
        <v>313</v>
      </c>
      <c r="H263" s="29">
        <v>230</v>
      </c>
      <c r="I263" s="112">
        <f t="shared" si="25"/>
        <v>0</v>
      </c>
      <c r="J263" s="113">
        <f t="shared" si="25"/>
        <v>0</v>
      </c>
      <c r="K263" s="112">
        <f t="shared" si="25"/>
        <v>0</v>
      </c>
      <c r="L263" s="112">
        <f t="shared" si="25"/>
        <v>0</v>
      </c>
    </row>
    <row r="264" spans="1:12">
      <c r="A264" s="53">
        <v>3</v>
      </c>
      <c r="B264" s="54">
        <v>2</v>
      </c>
      <c r="C264" s="54">
        <v>1</v>
      </c>
      <c r="D264" s="54">
        <v>5</v>
      </c>
      <c r="E264" s="54">
        <v>1</v>
      </c>
      <c r="F264" s="55">
        <v>1</v>
      </c>
      <c r="G264" s="41" t="s">
        <v>313</v>
      </c>
      <c r="H264" s="29">
        <v>231</v>
      </c>
      <c r="I264" s="110"/>
      <c r="J264" s="110"/>
      <c r="K264" s="110"/>
      <c r="L264" s="110"/>
    </row>
    <row r="265" spans="1:12">
      <c r="A265" s="37">
        <v>3</v>
      </c>
      <c r="B265" s="38">
        <v>2</v>
      </c>
      <c r="C265" s="38">
        <v>1</v>
      </c>
      <c r="D265" s="38">
        <v>6</v>
      </c>
      <c r="E265" s="38"/>
      <c r="F265" s="40"/>
      <c r="G265" s="41" t="s">
        <v>314</v>
      </c>
      <c r="H265" s="29">
        <v>232</v>
      </c>
      <c r="I265" s="111">
        <f t="shared" ref="I265:L266" si="26">I266</f>
        <v>0</v>
      </c>
      <c r="J265" s="113">
        <f t="shared" si="26"/>
        <v>0</v>
      </c>
      <c r="K265" s="112">
        <f t="shared" si="26"/>
        <v>0</v>
      </c>
      <c r="L265" s="112">
        <f t="shared" si="26"/>
        <v>0</v>
      </c>
    </row>
    <row r="266" spans="1:12">
      <c r="A266" s="37">
        <v>3</v>
      </c>
      <c r="B266" s="37">
        <v>2</v>
      </c>
      <c r="C266" s="38">
        <v>1</v>
      </c>
      <c r="D266" s="38">
        <v>6</v>
      </c>
      <c r="E266" s="38">
        <v>1</v>
      </c>
      <c r="F266" s="40"/>
      <c r="G266" s="41" t="s">
        <v>314</v>
      </c>
      <c r="H266" s="29">
        <v>233</v>
      </c>
      <c r="I266" s="111">
        <f t="shared" si="26"/>
        <v>0</v>
      </c>
      <c r="J266" s="113">
        <f t="shared" si="26"/>
        <v>0</v>
      </c>
      <c r="K266" s="112">
        <f t="shared" si="26"/>
        <v>0</v>
      </c>
      <c r="L266" s="112">
        <f t="shared" si="26"/>
        <v>0</v>
      </c>
    </row>
    <row r="267" spans="1:12" ht="24" customHeight="1">
      <c r="A267" s="34">
        <v>3</v>
      </c>
      <c r="B267" s="34">
        <v>2</v>
      </c>
      <c r="C267" s="38">
        <v>1</v>
      </c>
      <c r="D267" s="38">
        <v>6</v>
      </c>
      <c r="E267" s="38">
        <v>1</v>
      </c>
      <c r="F267" s="40">
        <v>1</v>
      </c>
      <c r="G267" s="41" t="s">
        <v>314</v>
      </c>
      <c r="H267" s="29">
        <v>234</v>
      </c>
      <c r="I267" s="110"/>
      <c r="J267" s="110"/>
      <c r="K267" s="110"/>
      <c r="L267" s="110"/>
    </row>
    <row r="268" spans="1:12" ht="27.75" customHeight="1">
      <c r="A268" s="37">
        <v>3</v>
      </c>
      <c r="B268" s="37">
        <v>2</v>
      </c>
      <c r="C268" s="38">
        <v>1</v>
      </c>
      <c r="D268" s="38">
        <v>7</v>
      </c>
      <c r="E268" s="38"/>
      <c r="F268" s="40"/>
      <c r="G268" s="41" t="s">
        <v>315</v>
      </c>
      <c r="H268" s="29">
        <v>235</v>
      </c>
      <c r="I268" s="111">
        <f>I269</f>
        <v>0</v>
      </c>
      <c r="J268" s="113">
        <f>J269</f>
        <v>0</v>
      </c>
      <c r="K268" s="112">
        <f>K269</f>
        <v>0</v>
      </c>
      <c r="L268" s="112">
        <f>L269</f>
        <v>0</v>
      </c>
    </row>
    <row r="269" spans="1:12">
      <c r="A269" s="37">
        <v>3</v>
      </c>
      <c r="B269" s="38">
        <v>2</v>
      </c>
      <c r="C269" s="38">
        <v>1</v>
      </c>
      <c r="D269" s="38">
        <v>7</v>
      </c>
      <c r="E269" s="38">
        <v>1</v>
      </c>
      <c r="F269" s="40"/>
      <c r="G269" s="41" t="s">
        <v>315</v>
      </c>
      <c r="H269" s="29">
        <v>236</v>
      </c>
      <c r="I269" s="111">
        <f>I270+I271</f>
        <v>0</v>
      </c>
      <c r="J269" s="111">
        <f>J270+J271</f>
        <v>0</v>
      </c>
      <c r="K269" s="111">
        <f>K270+K271</f>
        <v>0</v>
      </c>
      <c r="L269" s="111">
        <f>L270+L271</f>
        <v>0</v>
      </c>
    </row>
    <row r="270" spans="1:12" ht="27" customHeight="1">
      <c r="A270" s="37">
        <v>3</v>
      </c>
      <c r="B270" s="38">
        <v>2</v>
      </c>
      <c r="C270" s="38">
        <v>1</v>
      </c>
      <c r="D270" s="38">
        <v>7</v>
      </c>
      <c r="E270" s="38">
        <v>1</v>
      </c>
      <c r="F270" s="40">
        <v>1</v>
      </c>
      <c r="G270" s="41" t="s">
        <v>316</v>
      </c>
      <c r="H270" s="29">
        <v>237</v>
      </c>
      <c r="I270" s="124"/>
      <c r="J270" s="108"/>
      <c r="K270" s="108"/>
      <c r="L270" s="108"/>
    </row>
    <row r="271" spans="1:12" ht="24.75" customHeight="1">
      <c r="A271" s="37">
        <v>3</v>
      </c>
      <c r="B271" s="38">
        <v>2</v>
      </c>
      <c r="C271" s="38">
        <v>1</v>
      </c>
      <c r="D271" s="38">
        <v>7</v>
      </c>
      <c r="E271" s="38">
        <v>1</v>
      </c>
      <c r="F271" s="40">
        <v>2</v>
      </c>
      <c r="G271" s="41" t="s">
        <v>317</v>
      </c>
      <c r="H271" s="29">
        <v>238</v>
      </c>
      <c r="I271" s="108"/>
      <c r="J271" s="108"/>
      <c r="K271" s="108"/>
      <c r="L271" s="108"/>
    </row>
    <row r="272" spans="1:12" ht="38.25" customHeight="1">
      <c r="A272" s="59">
        <v>3</v>
      </c>
      <c r="B272" s="60">
        <v>2</v>
      </c>
      <c r="C272" s="60">
        <v>2</v>
      </c>
      <c r="D272" s="89"/>
      <c r="E272" s="89"/>
      <c r="F272" s="90"/>
      <c r="G272" s="41" t="s">
        <v>318</v>
      </c>
      <c r="H272" s="29">
        <v>239</v>
      </c>
      <c r="I272" s="111">
        <f>SUM(I273+I282+I286+I290+I294+I297+I300)</f>
        <v>0</v>
      </c>
      <c r="J272" s="113">
        <f>SUM(J273+J282+J286+J290+J294+J297+J300)</f>
        <v>0</v>
      </c>
      <c r="K272" s="112">
        <f>SUM(K273+K282+K286+K290+K294+K297+K300)</f>
        <v>0</v>
      </c>
      <c r="L272" s="112">
        <f>SUM(L273+L282+L286+L290+L294+L297+L300)</f>
        <v>0</v>
      </c>
    </row>
    <row r="273" spans="1:12">
      <c r="A273" s="37">
        <v>3</v>
      </c>
      <c r="B273" s="38">
        <v>2</v>
      </c>
      <c r="C273" s="38">
        <v>2</v>
      </c>
      <c r="D273" s="38">
        <v>1</v>
      </c>
      <c r="E273" s="38"/>
      <c r="F273" s="40"/>
      <c r="G273" s="41" t="s">
        <v>319</v>
      </c>
      <c r="H273" s="29">
        <v>240</v>
      </c>
      <c r="I273" s="111">
        <f>I274</f>
        <v>0</v>
      </c>
      <c r="J273" s="111">
        <f>J274</f>
        <v>0</v>
      </c>
      <c r="K273" s="111">
        <f>K274</f>
        <v>0</v>
      </c>
      <c r="L273" s="111">
        <f>L274</f>
        <v>0</v>
      </c>
    </row>
    <row r="274" spans="1:12">
      <c r="A274" s="42">
        <v>3</v>
      </c>
      <c r="B274" s="37">
        <v>2</v>
      </c>
      <c r="C274" s="38">
        <v>2</v>
      </c>
      <c r="D274" s="38">
        <v>1</v>
      </c>
      <c r="E274" s="38">
        <v>1</v>
      </c>
      <c r="F274" s="40"/>
      <c r="G274" s="41" t="s">
        <v>297</v>
      </c>
      <c r="H274" s="29">
        <v>241</v>
      </c>
      <c r="I274" s="111">
        <f>SUM(I275)</f>
        <v>0</v>
      </c>
      <c r="J274" s="111">
        <f>SUM(J275)</f>
        <v>0</v>
      </c>
      <c r="K274" s="111">
        <f>SUM(K275)</f>
        <v>0</v>
      </c>
      <c r="L274" s="111">
        <f>SUM(L275)</f>
        <v>0</v>
      </c>
    </row>
    <row r="275" spans="1:12">
      <c r="A275" s="42">
        <v>3</v>
      </c>
      <c r="B275" s="37">
        <v>2</v>
      </c>
      <c r="C275" s="38">
        <v>2</v>
      </c>
      <c r="D275" s="38">
        <v>1</v>
      </c>
      <c r="E275" s="38">
        <v>1</v>
      </c>
      <c r="F275" s="40">
        <v>1</v>
      </c>
      <c r="G275" s="41" t="s">
        <v>297</v>
      </c>
      <c r="H275" s="29">
        <v>242</v>
      </c>
      <c r="I275" s="108"/>
      <c r="J275" s="108"/>
      <c r="K275" s="108"/>
      <c r="L275" s="108"/>
    </row>
    <row r="276" spans="1:12" ht="24" customHeight="1">
      <c r="A276" s="58">
        <v>3</v>
      </c>
      <c r="B276" s="59">
        <v>2</v>
      </c>
      <c r="C276" s="60">
        <v>2</v>
      </c>
      <c r="D276" s="60">
        <v>1</v>
      </c>
      <c r="E276" s="60">
        <v>2</v>
      </c>
      <c r="F276" s="61"/>
      <c r="G276" s="41" t="s">
        <v>320</v>
      </c>
      <c r="H276" s="29">
        <v>243</v>
      </c>
      <c r="I276" s="111">
        <f>SUM(I277:I278)</f>
        <v>0</v>
      </c>
      <c r="J276" s="111">
        <f>SUM(J277:J278)</f>
        <v>0</v>
      </c>
      <c r="K276" s="111">
        <f>SUM(K277:K278)</f>
        <v>0</v>
      </c>
      <c r="L276" s="111">
        <f>SUM(L277:L278)</f>
        <v>0</v>
      </c>
    </row>
    <row r="277" spans="1:12" ht="24" customHeight="1">
      <c r="A277" s="58">
        <v>3</v>
      </c>
      <c r="B277" s="59">
        <v>2</v>
      </c>
      <c r="C277" s="60">
        <v>2</v>
      </c>
      <c r="D277" s="60">
        <v>1</v>
      </c>
      <c r="E277" s="60">
        <v>2</v>
      </c>
      <c r="F277" s="61">
        <v>1</v>
      </c>
      <c r="G277" s="41" t="s">
        <v>299</v>
      </c>
      <c r="H277" s="29">
        <v>244</v>
      </c>
      <c r="I277" s="108"/>
      <c r="J277" s="124"/>
      <c r="K277" s="108"/>
      <c r="L277" s="108"/>
    </row>
    <row r="278" spans="1:12" ht="32.25" customHeight="1">
      <c r="A278" s="58">
        <v>3</v>
      </c>
      <c r="B278" s="59">
        <v>2</v>
      </c>
      <c r="C278" s="60">
        <v>2</v>
      </c>
      <c r="D278" s="60">
        <v>1</v>
      </c>
      <c r="E278" s="60">
        <v>2</v>
      </c>
      <c r="F278" s="61">
        <v>2</v>
      </c>
      <c r="G278" s="41" t="s">
        <v>300</v>
      </c>
      <c r="H278" s="29">
        <v>245</v>
      </c>
      <c r="I278" s="108"/>
      <c r="J278" s="124"/>
      <c r="K278" s="108"/>
      <c r="L278" s="108"/>
    </row>
    <row r="279" spans="1:12" ht="27" customHeight="1">
      <c r="A279" s="58">
        <v>3</v>
      </c>
      <c r="B279" s="59">
        <v>2</v>
      </c>
      <c r="C279" s="60">
        <v>2</v>
      </c>
      <c r="D279" s="60">
        <v>1</v>
      </c>
      <c r="E279" s="60">
        <v>3</v>
      </c>
      <c r="F279" s="61"/>
      <c r="G279" s="41" t="s">
        <v>301</v>
      </c>
      <c r="H279" s="29">
        <v>246</v>
      </c>
      <c r="I279" s="111">
        <f>SUM(I280:I281)</f>
        <v>0</v>
      </c>
      <c r="J279" s="111">
        <f>SUM(J280:J281)</f>
        <v>0</v>
      </c>
      <c r="K279" s="111">
        <f>SUM(K280:K281)</f>
        <v>0</v>
      </c>
      <c r="L279" s="111">
        <f>SUM(L280:L281)</f>
        <v>0</v>
      </c>
    </row>
    <row r="280" spans="1:12" ht="27.75" customHeight="1">
      <c r="A280" s="58">
        <v>3</v>
      </c>
      <c r="B280" s="59">
        <v>2</v>
      </c>
      <c r="C280" s="60">
        <v>2</v>
      </c>
      <c r="D280" s="60">
        <v>1</v>
      </c>
      <c r="E280" s="60">
        <v>3</v>
      </c>
      <c r="F280" s="61">
        <v>1</v>
      </c>
      <c r="G280" s="41" t="s">
        <v>302</v>
      </c>
      <c r="H280" s="29">
        <v>247</v>
      </c>
      <c r="I280" s="108"/>
      <c r="J280" s="124"/>
      <c r="K280" s="108"/>
      <c r="L280" s="108"/>
    </row>
    <row r="281" spans="1:12" ht="27" customHeight="1">
      <c r="A281" s="58">
        <v>3</v>
      </c>
      <c r="B281" s="59">
        <v>2</v>
      </c>
      <c r="C281" s="60">
        <v>2</v>
      </c>
      <c r="D281" s="60">
        <v>1</v>
      </c>
      <c r="E281" s="60">
        <v>3</v>
      </c>
      <c r="F281" s="61">
        <v>2</v>
      </c>
      <c r="G281" s="41" t="s">
        <v>321</v>
      </c>
      <c r="H281" s="29">
        <v>248</v>
      </c>
      <c r="I281" s="108"/>
      <c r="J281" s="124"/>
      <c r="K281" s="108"/>
      <c r="L281" s="108"/>
    </row>
    <row r="282" spans="1:12" ht="26.4">
      <c r="A282" s="42">
        <v>3</v>
      </c>
      <c r="B282" s="37">
        <v>2</v>
      </c>
      <c r="C282" s="38">
        <v>2</v>
      </c>
      <c r="D282" s="38">
        <v>2</v>
      </c>
      <c r="E282" s="38"/>
      <c r="F282" s="40"/>
      <c r="G282" s="41" t="s">
        <v>322</v>
      </c>
      <c r="H282" s="29">
        <v>249</v>
      </c>
      <c r="I282" s="111">
        <f>I283</f>
        <v>0</v>
      </c>
      <c r="J282" s="112">
        <f>J283</f>
        <v>0</v>
      </c>
      <c r="K282" s="111">
        <f>K283</f>
        <v>0</v>
      </c>
      <c r="L282" s="112">
        <f>L283</f>
        <v>0</v>
      </c>
    </row>
    <row r="283" spans="1:12" ht="32.25" customHeight="1">
      <c r="A283" s="37">
        <v>3</v>
      </c>
      <c r="B283" s="38">
        <v>2</v>
      </c>
      <c r="C283" s="32">
        <v>2</v>
      </c>
      <c r="D283" s="32">
        <v>2</v>
      </c>
      <c r="E283" s="32">
        <v>1</v>
      </c>
      <c r="F283" s="35"/>
      <c r="G283" s="41" t="s">
        <v>322</v>
      </c>
      <c r="H283" s="29">
        <v>250</v>
      </c>
      <c r="I283" s="116">
        <f>SUM(I284:I285)</f>
        <v>0</v>
      </c>
      <c r="J283" s="115">
        <f>SUM(J284:J285)</f>
        <v>0</v>
      </c>
      <c r="K283" s="114">
        <f>SUM(K284:K285)</f>
        <v>0</v>
      </c>
      <c r="L283" s="114">
        <f>SUM(L284:L285)</f>
        <v>0</v>
      </c>
    </row>
    <row r="284" spans="1:12" ht="26.4">
      <c r="A284" s="37">
        <v>3</v>
      </c>
      <c r="B284" s="38">
        <v>2</v>
      </c>
      <c r="C284" s="38">
        <v>2</v>
      </c>
      <c r="D284" s="38">
        <v>2</v>
      </c>
      <c r="E284" s="38">
        <v>1</v>
      </c>
      <c r="F284" s="40">
        <v>1</v>
      </c>
      <c r="G284" s="41" t="s">
        <v>323</v>
      </c>
      <c r="H284" s="29">
        <v>251</v>
      </c>
      <c r="I284" s="108"/>
      <c r="J284" s="108"/>
      <c r="K284" s="108"/>
      <c r="L284" s="108"/>
    </row>
    <row r="285" spans="1:12" ht="26.4">
      <c r="A285" s="37">
        <v>3</v>
      </c>
      <c r="B285" s="38">
        <v>2</v>
      </c>
      <c r="C285" s="38">
        <v>2</v>
      </c>
      <c r="D285" s="38">
        <v>2</v>
      </c>
      <c r="E285" s="38">
        <v>1</v>
      </c>
      <c r="F285" s="40">
        <v>2</v>
      </c>
      <c r="G285" s="58" t="s">
        <v>324</v>
      </c>
      <c r="H285" s="29">
        <v>252</v>
      </c>
      <c r="I285" s="108"/>
      <c r="J285" s="108"/>
      <c r="K285" s="108"/>
      <c r="L285" s="108"/>
    </row>
    <row r="286" spans="1:12" ht="26.4">
      <c r="A286" s="37">
        <v>3</v>
      </c>
      <c r="B286" s="38">
        <v>2</v>
      </c>
      <c r="C286" s="38">
        <v>2</v>
      </c>
      <c r="D286" s="38">
        <v>3</v>
      </c>
      <c r="E286" s="38"/>
      <c r="F286" s="40"/>
      <c r="G286" s="41" t="s">
        <v>325</v>
      </c>
      <c r="H286" s="29">
        <v>253</v>
      </c>
      <c r="I286" s="111">
        <f>I287</f>
        <v>0</v>
      </c>
      <c r="J286" s="113">
        <f>J287</f>
        <v>0</v>
      </c>
      <c r="K286" s="112">
        <f>K287</f>
        <v>0</v>
      </c>
      <c r="L286" s="112">
        <f>L287</f>
        <v>0</v>
      </c>
    </row>
    <row r="287" spans="1:12" ht="30" customHeight="1">
      <c r="A287" s="34">
        <v>3</v>
      </c>
      <c r="B287" s="38">
        <v>2</v>
      </c>
      <c r="C287" s="38">
        <v>2</v>
      </c>
      <c r="D287" s="38">
        <v>3</v>
      </c>
      <c r="E287" s="38">
        <v>1</v>
      </c>
      <c r="F287" s="40"/>
      <c r="G287" s="41" t="s">
        <v>325</v>
      </c>
      <c r="H287" s="29">
        <v>254</v>
      </c>
      <c r="I287" s="111">
        <f>I288+I289</f>
        <v>0</v>
      </c>
      <c r="J287" s="111">
        <f>J288+J289</f>
        <v>0</v>
      </c>
      <c r="K287" s="111">
        <f>K288+K289</f>
        <v>0</v>
      </c>
      <c r="L287" s="111">
        <f>L288+L289</f>
        <v>0</v>
      </c>
    </row>
    <row r="288" spans="1:12" ht="31.5" customHeight="1">
      <c r="A288" s="34">
        <v>3</v>
      </c>
      <c r="B288" s="38">
        <v>2</v>
      </c>
      <c r="C288" s="38">
        <v>2</v>
      </c>
      <c r="D288" s="38">
        <v>3</v>
      </c>
      <c r="E288" s="38">
        <v>1</v>
      </c>
      <c r="F288" s="40">
        <v>1</v>
      </c>
      <c r="G288" s="41" t="s">
        <v>326</v>
      </c>
      <c r="H288" s="29">
        <v>255</v>
      </c>
      <c r="I288" s="108"/>
      <c r="J288" s="108"/>
      <c r="K288" s="108"/>
      <c r="L288" s="108"/>
    </row>
    <row r="289" spans="1:12" ht="25.5" customHeight="1">
      <c r="A289" s="34">
        <v>3</v>
      </c>
      <c r="B289" s="38">
        <v>2</v>
      </c>
      <c r="C289" s="38">
        <v>2</v>
      </c>
      <c r="D289" s="38">
        <v>3</v>
      </c>
      <c r="E289" s="38">
        <v>1</v>
      </c>
      <c r="F289" s="40">
        <v>2</v>
      </c>
      <c r="G289" s="41" t="s">
        <v>327</v>
      </c>
      <c r="H289" s="29">
        <v>256</v>
      </c>
      <c r="I289" s="108"/>
      <c r="J289" s="108"/>
      <c r="K289" s="108"/>
      <c r="L289" s="108"/>
    </row>
    <row r="290" spans="1:12" ht="27" customHeight="1">
      <c r="A290" s="37">
        <v>3</v>
      </c>
      <c r="B290" s="38">
        <v>2</v>
      </c>
      <c r="C290" s="38">
        <v>2</v>
      </c>
      <c r="D290" s="38">
        <v>4</v>
      </c>
      <c r="E290" s="38"/>
      <c r="F290" s="40"/>
      <c r="G290" s="41" t="s">
        <v>328</v>
      </c>
      <c r="H290" s="29">
        <v>257</v>
      </c>
      <c r="I290" s="111">
        <f>I291</f>
        <v>0</v>
      </c>
      <c r="J290" s="113">
        <f>J291</f>
        <v>0</v>
      </c>
      <c r="K290" s="112">
        <f>K291</f>
        <v>0</v>
      </c>
      <c r="L290" s="112">
        <f>L291</f>
        <v>0</v>
      </c>
    </row>
    <row r="291" spans="1:12">
      <c r="A291" s="37">
        <v>3</v>
      </c>
      <c r="B291" s="38">
        <v>2</v>
      </c>
      <c r="C291" s="38">
        <v>2</v>
      </c>
      <c r="D291" s="38">
        <v>4</v>
      </c>
      <c r="E291" s="38">
        <v>1</v>
      </c>
      <c r="F291" s="40"/>
      <c r="G291" s="41" t="s">
        <v>328</v>
      </c>
      <c r="H291" s="29">
        <v>258</v>
      </c>
      <c r="I291" s="111">
        <f>SUM(I292:I293)</f>
        <v>0</v>
      </c>
      <c r="J291" s="113">
        <f>SUM(J292:J293)</f>
        <v>0</v>
      </c>
      <c r="K291" s="112">
        <f>SUM(K292:K293)</f>
        <v>0</v>
      </c>
      <c r="L291" s="112">
        <f>SUM(L292:L293)</f>
        <v>0</v>
      </c>
    </row>
    <row r="292" spans="1:12" ht="30.75" customHeight="1">
      <c r="A292" s="37">
        <v>3</v>
      </c>
      <c r="B292" s="38">
        <v>2</v>
      </c>
      <c r="C292" s="38">
        <v>2</v>
      </c>
      <c r="D292" s="38">
        <v>4</v>
      </c>
      <c r="E292" s="38">
        <v>1</v>
      </c>
      <c r="F292" s="40">
        <v>1</v>
      </c>
      <c r="G292" s="41" t="s">
        <v>329</v>
      </c>
      <c r="H292" s="29">
        <v>259</v>
      </c>
      <c r="I292" s="108"/>
      <c r="J292" s="108"/>
      <c r="K292" s="108"/>
      <c r="L292" s="108"/>
    </row>
    <row r="293" spans="1:12" ht="27.75" customHeight="1">
      <c r="A293" s="34">
        <v>3</v>
      </c>
      <c r="B293" s="32">
        <v>2</v>
      </c>
      <c r="C293" s="32">
        <v>2</v>
      </c>
      <c r="D293" s="32">
        <v>4</v>
      </c>
      <c r="E293" s="32">
        <v>1</v>
      </c>
      <c r="F293" s="35">
        <v>2</v>
      </c>
      <c r="G293" s="58" t="s">
        <v>330</v>
      </c>
      <c r="H293" s="29">
        <v>260</v>
      </c>
      <c r="I293" s="108"/>
      <c r="J293" s="108"/>
      <c r="K293" s="108"/>
      <c r="L293" s="108"/>
    </row>
    <row r="294" spans="1:12" ht="28.5" customHeight="1">
      <c r="A294" s="37">
        <v>3</v>
      </c>
      <c r="B294" s="38">
        <v>2</v>
      </c>
      <c r="C294" s="38">
        <v>2</v>
      </c>
      <c r="D294" s="38">
        <v>5</v>
      </c>
      <c r="E294" s="38"/>
      <c r="F294" s="40"/>
      <c r="G294" s="41" t="s">
        <v>331</v>
      </c>
      <c r="H294" s="29">
        <v>261</v>
      </c>
      <c r="I294" s="111">
        <f t="shared" ref="I294:L295" si="27">I295</f>
        <v>0</v>
      </c>
      <c r="J294" s="113">
        <f t="shared" si="27"/>
        <v>0</v>
      </c>
      <c r="K294" s="112">
        <f t="shared" si="27"/>
        <v>0</v>
      </c>
      <c r="L294" s="112">
        <f t="shared" si="27"/>
        <v>0</v>
      </c>
    </row>
    <row r="295" spans="1:12" ht="26.25" customHeight="1">
      <c r="A295" s="37">
        <v>3</v>
      </c>
      <c r="B295" s="38">
        <v>2</v>
      </c>
      <c r="C295" s="38">
        <v>2</v>
      </c>
      <c r="D295" s="38">
        <v>5</v>
      </c>
      <c r="E295" s="38">
        <v>1</v>
      </c>
      <c r="F295" s="40"/>
      <c r="G295" s="41" t="s">
        <v>331</v>
      </c>
      <c r="H295" s="29">
        <v>262</v>
      </c>
      <c r="I295" s="111">
        <f t="shared" si="27"/>
        <v>0</v>
      </c>
      <c r="J295" s="113">
        <f t="shared" si="27"/>
        <v>0</v>
      </c>
      <c r="K295" s="112">
        <f t="shared" si="27"/>
        <v>0</v>
      </c>
      <c r="L295" s="112">
        <f t="shared" si="27"/>
        <v>0</v>
      </c>
    </row>
    <row r="296" spans="1:12" ht="26.25" customHeight="1">
      <c r="A296" s="37">
        <v>3</v>
      </c>
      <c r="B296" s="38">
        <v>2</v>
      </c>
      <c r="C296" s="38">
        <v>2</v>
      </c>
      <c r="D296" s="38">
        <v>5</v>
      </c>
      <c r="E296" s="38">
        <v>1</v>
      </c>
      <c r="F296" s="40">
        <v>1</v>
      </c>
      <c r="G296" s="41" t="s">
        <v>331</v>
      </c>
      <c r="H296" s="29">
        <v>263</v>
      </c>
      <c r="I296" s="108"/>
      <c r="J296" s="108"/>
      <c r="K296" s="108"/>
      <c r="L296" s="108"/>
    </row>
    <row r="297" spans="1:12" ht="26.25" customHeight="1">
      <c r="A297" s="37">
        <v>3</v>
      </c>
      <c r="B297" s="38">
        <v>2</v>
      </c>
      <c r="C297" s="38">
        <v>2</v>
      </c>
      <c r="D297" s="38">
        <v>6</v>
      </c>
      <c r="E297" s="38"/>
      <c r="F297" s="40"/>
      <c r="G297" s="41" t="s">
        <v>314</v>
      </c>
      <c r="H297" s="29">
        <v>264</v>
      </c>
      <c r="I297" s="111">
        <f t="shared" ref="I297:L298" si="28">I298</f>
        <v>0</v>
      </c>
      <c r="J297" s="122">
        <f t="shared" si="28"/>
        <v>0</v>
      </c>
      <c r="K297" s="112">
        <f t="shared" si="28"/>
        <v>0</v>
      </c>
      <c r="L297" s="112">
        <f t="shared" si="28"/>
        <v>0</v>
      </c>
    </row>
    <row r="298" spans="1:12" ht="30" customHeight="1">
      <c r="A298" s="37">
        <v>3</v>
      </c>
      <c r="B298" s="38">
        <v>2</v>
      </c>
      <c r="C298" s="38">
        <v>2</v>
      </c>
      <c r="D298" s="38">
        <v>6</v>
      </c>
      <c r="E298" s="38">
        <v>1</v>
      </c>
      <c r="F298" s="40"/>
      <c r="G298" s="39" t="s">
        <v>314</v>
      </c>
      <c r="H298" s="29">
        <v>265</v>
      </c>
      <c r="I298" s="111">
        <f t="shared" si="28"/>
        <v>0</v>
      </c>
      <c r="J298" s="122">
        <f t="shared" si="28"/>
        <v>0</v>
      </c>
      <c r="K298" s="112">
        <f t="shared" si="28"/>
        <v>0</v>
      </c>
      <c r="L298" s="112">
        <f t="shared" si="28"/>
        <v>0</v>
      </c>
    </row>
    <row r="299" spans="1:12" ht="24.75" customHeight="1">
      <c r="A299" s="37">
        <v>3</v>
      </c>
      <c r="B299" s="54">
        <v>2</v>
      </c>
      <c r="C299" s="54">
        <v>2</v>
      </c>
      <c r="D299" s="38">
        <v>6</v>
      </c>
      <c r="E299" s="54">
        <v>1</v>
      </c>
      <c r="F299" s="55">
        <v>1</v>
      </c>
      <c r="G299" s="77" t="s">
        <v>314</v>
      </c>
      <c r="H299" s="29">
        <v>266</v>
      </c>
      <c r="I299" s="108"/>
      <c r="J299" s="108"/>
      <c r="K299" s="108"/>
      <c r="L299" s="108"/>
    </row>
    <row r="300" spans="1:12" ht="29.25" customHeight="1">
      <c r="A300" s="42">
        <v>3</v>
      </c>
      <c r="B300" s="37">
        <v>2</v>
      </c>
      <c r="C300" s="38">
        <v>2</v>
      </c>
      <c r="D300" s="38">
        <v>7</v>
      </c>
      <c r="E300" s="38"/>
      <c r="F300" s="40"/>
      <c r="G300" s="41" t="s">
        <v>315</v>
      </c>
      <c r="H300" s="29">
        <v>267</v>
      </c>
      <c r="I300" s="111">
        <f>I301</f>
        <v>0</v>
      </c>
      <c r="J300" s="122">
        <f>J301</f>
        <v>0</v>
      </c>
      <c r="K300" s="112">
        <f>K301</f>
        <v>0</v>
      </c>
      <c r="L300" s="112">
        <f>L301</f>
        <v>0</v>
      </c>
    </row>
    <row r="301" spans="1:12" ht="26.25" customHeight="1">
      <c r="A301" s="42">
        <v>3</v>
      </c>
      <c r="B301" s="37">
        <v>2</v>
      </c>
      <c r="C301" s="38">
        <v>2</v>
      </c>
      <c r="D301" s="38">
        <v>7</v>
      </c>
      <c r="E301" s="38">
        <v>1</v>
      </c>
      <c r="F301" s="40"/>
      <c r="G301" s="41" t="s">
        <v>315</v>
      </c>
      <c r="H301" s="29">
        <v>268</v>
      </c>
      <c r="I301" s="111">
        <f>I302+I303</f>
        <v>0</v>
      </c>
      <c r="J301" s="111">
        <f>J302+J303</f>
        <v>0</v>
      </c>
      <c r="K301" s="111">
        <f>K302+K303</f>
        <v>0</v>
      </c>
      <c r="L301" s="111">
        <f>L302+L303</f>
        <v>0</v>
      </c>
    </row>
    <row r="302" spans="1:12" ht="27.75" customHeight="1">
      <c r="A302" s="42">
        <v>3</v>
      </c>
      <c r="B302" s="37">
        <v>2</v>
      </c>
      <c r="C302" s="37">
        <v>2</v>
      </c>
      <c r="D302" s="38">
        <v>7</v>
      </c>
      <c r="E302" s="38">
        <v>1</v>
      </c>
      <c r="F302" s="40">
        <v>1</v>
      </c>
      <c r="G302" s="41" t="s">
        <v>316</v>
      </c>
      <c r="H302" s="29">
        <v>269</v>
      </c>
      <c r="I302" s="108"/>
      <c r="J302" s="108"/>
      <c r="K302" s="108"/>
      <c r="L302" s="108"/>
    </row>
    <row r="303" spans="1:12" ht="25.5" customHeight="1">
      <c r="A303" s="42">
        <v>3</v>
      </c>
      <c r="B303" s="37">
        <v>2</v>
      </c>
      <c r="C303" s="37">
        <v>2</v>
      </c>
      <c r="D303" s="38">
        <v>7</v>
      </c>
      <c r="E303" s="38">
        <v>1</v>
      </c>
      <c r="F303" s="40">
        <v>2</v>
      </c>
      <c r="G303" s="41" t="s">
        <v>317</v>
      </c>
      <c r="H303" s="29">
        <v>270</v>
      </c>
      <c r="I303" s="108"/>
      <c r="J303" s="108"/>
      <c r="K303" s="108"/>
      <c r="L303" s="108"/>
    </row>
    <row r="304" spans="1:12" ht="30" customHeight="1">
      <c r="A304" s="43">
        <v>3</v>
      </c>
      <c r="B304" s="43">
        <v>3</v>
      </c>
      <c r="C304" s="25"/>
      <c r="D304" s="26"/>
      <c r="E304" s="26"/>
      <c r="F304" s="28"/>
      <c r="G304" s="27" t="s">
        <v>332</v>
      </c>
      <c r="H304" s="29">
        <v>271</v>
      </c>
      <c r="I304" s="125">
        <f>SUM(I305+I337)</f>
        <v>0</v>
      </c>
      <c r="J304" s="127">
        <f>SUM(J305+J337)</f>
        <v>0</v>
      </c>
      <c r="K304" s="126">
        <f>SUM(K305+K337)</f>
        <v>0</v>
      </c>
      <c r="L304" s="126">
        <f>SUM(L305+L337)</f>
        <v>0</v>
      </c>
    </row>
    <row r="305" spans="1:12" ht="40.5" customHeight="1">
      <c r="A305" s="42">
        <v>3</v>
      </c>
      <c r="B305" s="42">
        <v>3</v>
      </c>
      <c r="C305" s="37">
        <v>1</v>
      </c>
      <c r="D305" s="38"/>
      <c r="E305" s="38"/>
      <c r="F305" s="40"/>
      <c r="G305" s="41" t="s">
        <v>333</v>
      </c>
      <c r="H305" s="29">
        <v>272</v>
      </c>
      <c r="I305" s="111">
        <f>SUM(I306+I315+I319+I323+I327+I330+I333)</f>
        <v>0</v>
      </c>
      <c r="J305" s="122">
        <f>SUM(J306+J315+J319+J323+J327+J330+J333)</f>
        <v>0</v>
      </c>
      <c r="K305" s="112">
        <f>SUM(K306+K315+K319+K323+K327+K330+K333)</f>
        <v>0</v>
      </c>
      <c r="L305" s="112">
        <f>SUM(L306+L315+L319+L323+L327+L330+L333)</f>
        <v>0</v>
      </c>
    </row>
    <row r="306" spans="1:12" ht="29.25" customHeight="1">
      <c r="A306" s="42">
        <v>3</v>
      </c>
      <c r="B306" s="42">
        <v>3</v>
      </c>
      <c r="C306" s="37">
        <v>1</v>
      </c>
      <c r="D306" s="38">
        <v>1</v>
      </c>
      <c r="E306" s="38"/>
      <c r="F306" s="40"/>
      <c r="G306" s="41" t="s">
        <v>319</v>
      </c>
      <c r="H306" s="29">
        <v>273</v>
      </c>
      <c r="I306" s="111">
        <f>SUM(I307+I309+I312)</f>
        <v>0</v>
      </c>
      <c r="J306" s="111">
        <f>SUM(J307+J309+J312)</f>
        <v>0</v>
      </c>
      <c r="K306" s="111">
        <f>SUM(K307+K309+K312)</f>
        <v>0</v>
      </c>
      <c r="L306" s="111">
        <f>SUM(L307+L309+L312)</f>
        <v>0</v>
      </c>
    </row>
    <row r="307" spans="1:12" ht="27" customHeight="1">
      <c r="A307" s="42">
        <v>3</v>
      </c>
      <c r="B307" s="42">
        <v>3</v>
      </c>
      <c r="C307" s="37">
        <v>1</v>
      </c>
      <c r="D307" s="38">
        <v>1</v>
      </c>
      <c r="E307" s="38">
        <v>1</v>
      </c>
      <c r="F307" s="40"/>
      <c r="G307" s="41" t="s">
        <v>297</v>
      </c>
      <c r="H307" s="29">
        <v>274</v>
      </c>
      <c r="I307" s="111">
        <f>SUM(I308:I308)</f>
        <v>0</v>
      </c>
      <c r="J307" s="122">
        <f>SUM(J308:J308)</f>
        <v>0</v>
      </c>
      <c r="K307" s="112">
        <f>SUM(K308:K308)</f>
        <v>0</v>
      </c>
      <c r="L307" s="112">
        <f>SUM(L308:L308)</f>
        <v>0</v>
      </c>
    </row>
    <row r="308" spans="1:12" ht="28.5" customHeight="1">
      <c r="A308" s="42">
        <v>3</v>
      </c>
      <c r="B308" s="42">
        <v>3</v>
      </c>
      <c r="C308" s="37">
        <v>1</v>
      </c>
      <c r="D308" s="38">
        <v>1</v>
      </c>
      <c r="E308" s="38">
        <v>1</v>
      </c>
      <c r="F308" s="40">
        <v>1</v>
      </c>
      <c r="G308" s="41" t="s">
        <v>297</v>
      </c>
      <c r="H308" s="29">
        <v>275</v>
      </c>
      <c r="I308" s="108"/>
      <c r="J308" s="108"/>
      <c r="K308" s="108"/>
      <c r="L308" s="108"/>
    </row>
    <row r="309" spans="1:12" ht="31.5" customHeight="1">
      <c r="A309" s="58">
        <v>3</v>
      </c>
      <c r="B309" s="58">
        <v>3</v>
      </c>
      <c r="C309" s="59">
        <v>1</v>
      </c>
      <c r="D309" s="60">
        <v>1</v>
      </c>
      <c r="E309" s="60">
        <v>2</v>
      </c>
      <c r="F309" s="61"/>
      <c r="G309" s="41" t="s">
        <v>320</v>
      </c>
      <c r="H309" s="29">
        <v>276</v>
      </c>
      <c r="I309" s="125">
        <f>SUM(I310:I311)</f>
        <v>0</v>
      </c>
      <c r="J309" s="125">
        <f>SUM(J310:J311)</f>
        <v>0</v>
      </c>
      <c r="K309" s="125">
        <f>SUM(K310:K311)</f>
        <v>0</v>
      </c>
      <c r="L309" s="125">
        <f>SUM(L310:L311)</f>
        <v>0</v>
      </c>
    </row>
    <row r="310" spans="1:12" ht="25.5" customHeight="1">
      <c r="A310" s="58">
        <v>3</v>
      </c>
      <c r="B310" s="58">
        <v>3</v>
      </c>
      <c r="C310" s="59">
        <v>1</v>
      </c>
      <c r="D310" s="60">
        <v>1</v>
      </c>
      <c r="E310" s="60">
        <v>2</v>
      </c>
      <c r="F310" s="61">
        <v>1</v>
      </c>
      <c r="G310" s="41" t="s">
        <v>299</v>
      </c>
      <c r="H310" s="29">
        <v>277</v>
      </c>
      <c r="I310" s="108"/>
      <c r="J310" s="108"/>
      <c r="K310" s="108"/>
      <c r="L310" s="108"/>
    </row>
    <row r="311" spans="1:12" ht="29.25" customHeight="1">
      <c r="A311" s="58">
        <v>3</v>
      </c>
      <c r="B311" s="58">
        <v>3</v>
      </c>
      <c r="C311" s="59">
        <v>1</v>
      </c>
      <c r="D311" s="60">
        <v>1</v>
      </c>
      <c r="E311" s="60">
        <v>2</v>
      </c>
      <c r="F311" s="61">
        <v>2</v>
      </c>
      <c r="G311" s="41" t="s">
        <v>300</v>
      </c>
      <c r="H311" s="29">
        <v>278</v>
      </c>
      <c r="I311" s="108"/>
      <c r="J311" s="108"/>
      <c r="K311" s="108"/>
      <c r="L311" s="108"/>
    </row>
    <row r="312" spans="1:12" ht="28.5" customHeight="1">
      <c r="A312" s="58">
        <v>3</v>
      </c>
      <c r="B312" s="58">
        <v>3</v>
      </c>
      <c r="C312" s="59">
        <v>1</v>
      </c>
      <c r="D312" s="60">
        <v>1</v>
      </c>
      <c r="E312" s="60">
        <v>3</v>
      </c>
      <c r="F312" s="61"/>
      <c r="G312" s="41" t="s">
        <v>301</v>
      </c>
      <c r="H312" s="29">
        <v>279</v>
      </c>
      <c r="I312" s="125">
        <f>SUM(I313:I314)</f>
        <v>0</v>
      </c>
      <c r="J312" s="125">
        <f>SUM(J313:J314)</f>
        <v>0</v>
      </c>
      <c r="K312" s="125">
        <f>SUM(K313:K314)</f>
        <v>0</v>
      </c>
      <c r="L312" s="125">
        <f>SUM(L313:L314)</f>
        <v>0</v>
      </c>
    </row>
    <row r="313" spans="1:12" ht="24.75" customHeight="1">
      <c r="A313" s="58">
        <v>3</v>
      </c>
      <c r="B313" s="58">
        <v>3</v>
      </c>
      <c r="C313" s="59">
        <v>1</v>
      </c>
      <c r="D313" s="60">
        <v>1</v>
      </c>
      <c r="E313" s="60">
        <v>3</v>
      </c>
      <c r="F313" s="61">
        <v>1</v>
      </c>
      <c r="G313" s="41" t="s">
        <v>302</v>
      </c>
      <c r="H313" s="29">
        <v>280</v>
      </c>
      <c r="I313" s="108"/>
      <c r="J313" s="108"/>
      <c r="K313" s="108"/>
      <c r="L313" s="108"/>
    </row>
    <row r="314" spans="1:12" ht="22.5" customHeight="1">
      <c r="A314" s="58">
        <v>3</v>
      </c>
      <c r="B314" s="58">
        <v>3</v>
      </c>
      <c r="C314" s="59">
        <v>1</v>
      </c>
      <c r="D314" s="60">
        <v>1</v>
      </c>
      <c r="E314" s="60">
        <v>3</v>
      </c>
      <c r="F314" s="61">
        <v>2</v>
      </c>
      <c r="G314" s="41" t="s">
        <v>321</v>
      </c>
      <c r="H314" s="29">
        <v>281</v>
      </c>
      <c r="I314" s="108"/>
      <c r="J314" s="108"/>
      <c r="K314" s="108"/>
      <c r="L314" s="108"/>
    </row>
    <row r="315" spans="1:12">
      <c r="A315" s="52">
        <v>3</v>
      </c>
      <c r="B315" s="34">
        <v>3</v>
      </c>
      <c r="C315" s="37">
        <v>1</v>
      </c>
      <c r="D315" s="38">
        <v>2</v>
      </c>
      <c r="E315" s="38"/>
      <c r="F315" s="40"/>
      <c r="G315" s="39" t="s">
        <v>334</v>
      </c>
      <c r="H315" s="29">
        <v>282</v>
      </c>
      <c r="I315" s="111">
        <f>I316</f>
        <v>0</v>
      </c>
      <c r="J315" s="122">
        <f>J316</f>
        <v>0</v>
      </c>
      <c r="K315" s="112">
        <f>K316</f>
        <v>0</v>
      </c>
      <c r="L315" s="112">
        <f>L316</f>
        <v>0</v>
      </c>
    </row>
    <row r="316" spans="1:12" ht="26.25" customHeight="1">
      <c r="A316" s="52">
        <v>3</v>
      </c>
      <c r="B316" s="52">
        <v>3</v>
      </c>
      <c r="C316" s="34">
        <v>1</v>
      </c>
      <c r="D316" s="32">
        <v>2</v>
      </c>
      <c r="E316" s="32">
        <v>1</v>
      </c>
      <c r="F316" s="35"/>
      <c r="G316" s="39" t="s">
        <v>334</v>
      </c>
      <c r="H316" s="29">
        <v>283</v>
      </c>
      <c r="I316" s="116">
        <f>SUM(I317:I318)</f>
        <v>0</v>
      </c>
      <c r="J316" s="123">
        <f>SUM(J317:J318)</f>
        <v>0</v>
      </c>
      <c r="K316" s="114">
        <f>SUM(K317:K318)</f>
        <v>0</v>
      </c>
      <c r="L316" s="114">
        <f>SUM(L317:L318)</f>
        <v>0</v>
      </c>
    </row>
    <row r="317" spans="1:12" ht="25.5" customHeight="1">
      <c r="A317" s="42">
        <v>3</v>
      </c>
      <c r="B317" s="42">
        <v>3</v>
      </c>
      <c r="C317" s="37">
        <v>1</v>
      </c>
      <c r="D317" s="38">
        <v>2</v>
      </c>
      <c r="E317" s="38">
        <v>1</v>
      </c>
      <c r="F317" s="40">
        <v>1</v>
      </c>
      <c r="G317" s="41" t="s">
        <v>335</v>
      </c>
      <c r="H317" s="29">
        <v>284</v>
      </c>
      <c r="I317" s="108"/>
      <c r="J317" s="108"/>
      <c r="K317" s="108"/>
      <c r="L317" s="108"/>
    </row>
    <row r="318" spans="1:12" ht="24" customHeight="1">
      <c r="A318" s="46">
        <v>3</v>
      </c>
      <c r="B318" s="79">
        <v>3</v>
      </c>
      <c r="C318" s="53">
        <v>1</v>
      </c>
      <c r="D318" s="54">
        <v>2</v>
      </c>
      <c r="E318" s="54">
        <v>1</v>
      </c>
      <c r="F318" s="55">
        <v>2</v>
      </c>
      <c r="G318" s="56" t="s">
        <v>336</v>
      </c>
      <c r="H318" s="29">
        <v>285</v>
      </c>
      <c r="I318" s="108"/>
      <c r="J318" s="108"/>
      <c r="K318" s="108"/>
      <c r="L318" s="108"/>
    </row>
    <row r="319" spans="1:12" ht="27.75" customHeight="1">
      <c r="A319" s="37">
        <v>3</v>
      </c>
      <c r="B319" s="39">
        <v>3</v>
      </c>
      <c r="C319" s="37">
        <v>1</v>
      </c>
      <c r="D319" s="38">
        <v>3</v>
      </c>
      <c r="E319" s="38"/>
      <c r="F319" s="40"/>
      <c r="G319" s="41" t="s">
        <v>337</v>
      </c>
      <c r="H319" s="29">
        <v>286</v>
      </c>
      <c r="I319" s="111">
        <f>I320</f>
        <v>0</v>
      </c>
      <c r="J319" s="122">
        <f>J320</f>
        <v>0</v>
      </c>
      <c r="K319" s="112">
        <f>K320</f>
        <v>0</v>
      </c>
      <c r="L319" s="112">
        <f>L320</f>
        <v>0</v>
      </c>
    </row>
    <row r="320" spans="1:12" ht="24" customHeight="1">
      <c r="A320" s="37">
        <v>3</v>
      </c>
      <c r="B320" s="77">
        <v>3</v>
      </c>
      <c r="C320" s="53">
        <v>1</v>
      </c>
      <c r="D320" s="54">
        <v>3</v>
      </c>
      <c r="E320" s="54">
        <v>1</v>
      </c>
      <c r="F320" s="55"/>
      <c r="G320" s="41" t="s">
        <v>337</v>
      </c>
      <c r="H320" s="29">
        <v>287</v>
      </c>
      <c r="I320" s="112">
        <f>I321+I322</f>
        <v>0</v>
      </c>
      <c r="J320" s="112">
        <f>J321+J322</f>
        <v>0</v>
      </c>
      <c r="K320" s="112">
        <f>K321+K322</f>
        <v>0</v>
      </c>
      <c r="L320" s="112">
        <f>L321+L322</f>
        <v>0</v>
      </c>
    </row>
    <row r="321" spans="1:12" ht="27" customHeight="1">
      <c r="A321" s="37">
        <v>3</v>
      </c>
      <c r="B321" s="39">
        <v>3</v>
      </c>
      <c r="C321" s="37">
        <v>1</v>
      </c>
      <c r="D321" s="38">
        <v>3</v>
      </c>
      <c r="E321" s="38">
        <v>1</v>
      </c>
      <c r="F321" s="40">
        <v>1</v>
      </c>
      <c r="G321" s="41" t="s">
        <v>338</v>
      </c>
      <c r="H321" s="29">
        <v>288</v>
      </c>
      <c r="I321" s="110"/>
      <c r="J321" s="110"/>
      <c r="K321" s="110"/>
      <c r="L321" s="109"/>
    </row>
    <row r="322" spans="1:12" ht="26.25" customHeight="1">
      <c r="A322" s="37">
        <v>3</v>
      </c>
      <c r="B322" s="39">
        <v>3</v>
      </c>
      <c r="C322" s="37">
        <v>1</v>
      </c>
      <c r="D322" s="38">
        <v>3</v>
      </c>
      <c r="E322" s="38">
        <v>1</v>
      </c>
      <c r="F322" s="40">
        <v>2</v>
      </c>
      <c r="G322" s="41" t="s">
        <v>339</v>
      </c>
      <c r="H322" s="29">
        <v>289</v>
      </c>
      <c r="I322" s="108"/>
      <c r="J322" s="108"/>
      <c r="K322" s="108"/>
      <c r="L322" s="108"/>
    </row>
    <row r="323" spans="1:12">
      <c r="A323" s="37">
        <v>3</v>
      </c>
      <c r="B323" s="39">
        <v>3</v>
      </c>
      <c r="C323" s="37">
        <v>1</v>
      </c>
      <c r="D323" s="38">
        <v>4</v>
      </c>
      <c r="E323" s="38"/>
      <c r="F323" s="40"/>
      <c r="G323" s="41" t="s">
        <v>340</v>
      </c>
      <c r="H323" s="29">
        <v>290</v>
      </c>
      <c r="I323" s="111">
        <f>I324</f>
        <v>0</v>
      </c>
      <c r="J323" s="122">
        <f>J324</f>
        <v>0</v>
      </c>
      <c r="K323" s="112">
        <f>K324</f>
        <v>0</v>
      </c>
      <c r="L323" s="112">
        <f>L324</f>
        <v>0</v>
      </c>
    </row>
    <row r="324" spans="1:12" ht="31.5" customHeight="1">
      <c r="A324" s="42">
        <v>3</v>
      </c>
      <c r="B324" s="37">
        <v>3</v>
      </c>
      <c r="C324" s="38">
        <v>1</v>
      </c>
      <c r="D324" s="38">
        <v>4</v>
      </c>
      <c r="E324" s="38">
        <v>1</v>
      </c>
      <c r="F324" s="40"/>
      <c r="G324" s="41" t="s">
        <v>340</v>
      </c>
      <c r="H324" s="29">
        <v>291</v>
      </c>
      <c r="I324" s="111">
        <f>SUM(I325:I326)</f>
        <v>0</v>
      </c>
      <c r="J324" s="111">
        <f>SUM(J325:J326)</f>
        <v>0</v>
      </c>
      <c r="K324" s="111">
        <f>SUM(K325:K326)</f>
        <v>0</v>
      </c>
      <c r="L324" s="111">
        <f>SUM(L325:L326)</f>
        <v>0</v>
      </c>
    </row>
    <row r="325" spans="1:12">
      <c r="A325" s="42">
        <v>3</v>
      </c>
      <c r="B325" s="37">
        <v>3</v>
      </c>
      <c r="C325" s="38">
        <v>1</v>
      </c>
      <c r="D325" s="38">
        <v>4</v>
      </c>
      <c r="E325" s="38">
        <v>1</v>
      </c>
      <c r="F325" s="40">
        <v>1</v>
      </c>
      <c r="G325" s="41" t="s">
        <v>341</v>
      </c>
      <c r="H325" s="29">
        <v>292</v>
      </c>
      <c r="I325" s="124"/>
      <c r="J325" s="108"/>
      <c r="K325" s="108"/>
      <c r="L325" s="124"/>
    </row>
    <row r="326" spans="1:12" ht="30.75" customHeight="1">
      <c r="A326" s="37">
        <v>3</v>
      </c>
      <c r="B326" s="38">
        <v>3</v>
      </c>
      <c r="C326" s="38">
        <v>1</v>
      </c>
      <c r="D326" s="38">
        <v>4</v>
      </c>
      <c r="E326" s="38">
        <v>1</v>
      </c>
      <c r="F326" s="40">
        <v>2</v>
      </c>
      <c r="G326" s="41" t="s">
        <v>342</v>
      </c>
      <c r="H326" s="29">
        <v>293</v>
      </c>
      <c r="I326" s="108"/>
      <c r="J326" s="110"/>
      <c r="K326" s="110"/>
      <c r="L326" s="109"/>
    </row>
    <row r="327" spans="1:12" ht="26.25" customHeight="1">
      <c r="A327" s="37">
        <v>3</v>
      </c>
      <c r="B327" s="38">
        <v>3</v>
      </c>
      <c r="C327" s="38">
        <v>1</v>
      </c>
      <c r="D327" s="38">
        <v>5</v>
      </c>
      <c r="E327" s="38"/>
      <c r="F327" s="40"/>
      <c r="G327" s="41" t="s">
        <v>343</v>
      </c>
      <c r="H327" s="29">
        <v>294</v>
      </c>
      <c r="I327" s="114">
        <f t="shared" ref="I327:L328" si="29">I328</f>
        <v>0</v>
      </c>
      <c r="J327" s="122">
        <f t="shared" si="29"/>
        <v>0</v>
      </c>
      <c r="K327" s="112">
        <f t="shared" si="29"/>
        <v>0</v>
      </c>
      <c r="L327" s="112">
        <f t="shared" si="29"/>
        <v>0</v>
      </c>
    </row>
    <row r="328" spans="1:12" ht="30" customHeight="1">
      <c r="A328" s="34">
        <v>3</v>
      </c>
      <c r="B328" s="54">
        <v>3</v>
      </c>
      <c r="C328" s="54">
        <v>1</v>
      </c>
      <c r="D328" s="54">
        <v>5</v>
      </c>
      <c r="E328" s="54">
        <v>1</v>
      </c>
      <c r="F328" s="55"/>
      <c r="G328" s="41" t="s">
        <v>343</v>
      </c>
      <c r="H328" s="29">
        <v>295</v>
      </c>
      <c r="I328" s="112">
        <f t="shared" si="29"/>
        <v>0</v>
      </c>
      <c r="J328" s="123">
        <f t="shared" si="29"/>
        <v>0</v>
      </c>
      <c r="K328" s="114">
        <f t="shared" si="29"/>
        <v>0</v>
      </c>
      <c r="L328" s="114">
        <f t="shared" si="29"/>
        <v>0</v>
      </c>
    </row>
    <row r="329" spans="1:12" ht="30" customHeight="1">
      <c r="A329" s="37">
        <v>3</v>
      </c>
      <c r="B329" s="38">
        <v>3</v>
      </c>
      <c r="C329" s="38">
        <v>1</v>
      </c>
      <c r="D329" s="38">
        <v>5</v>
      </c>
      <c r="E329" s="38">
        <v>1</v>
      </c>
      <c r="F329" s="40">
        <v>1</v>
      </c>
      <c r="G329" s="41" t="s">
        <v>344</v>
      </c>
      <c r="H329" s="29">
        <v>296</v>
      </c>
      <c r="I329" s="108"/>
      <c r="J329" s="110"/>
      <c r="K329" s="110"/>
      <c r="L329" s="109"/>
    </row>
    <row r="330" spans="1:12" ht="30" customHeight="1">
      <c r="A330" s="37">
        <v>3</v>
      </c>
      <c r="B330" s="38">
        <v>3</v>
      </c>
      <c r="C330" s="38">
        <v>1</v>
      </c>
      <c r="D330" s="38">
        <v>6</v>
      </c>
      <c r="E330" s="38"/>
      <c r="F330" s="40"/>
      <c r="G330" s="39" t="s">
        <v>314</v>
      </c>
      <c r="H330" s="29">
        <v>297</v>
      </c>
      <c r="I330" s="112">
        <f t="shared" ref="I330:L331" si="30">I331</f>
        <v>0</v>
      </c>
      <c r="J330" s="122">
        <f t="shared" si="30"/>
        <v>0</v>
      </c>
      <c r="K330" s="112">
        <f t="shared" si="30"/>
        <v>0</v>
      </c>
      <c r="L330" s="112">
        <f t="shared" si="30"/>
        <v>0</v>
      </c>
    </row>
    <row r="331" spans="1:12" ht="30" customHeight="1">
      <c r="A331" s="37">
        <v>3</v>
      </c>
      <c r="B331" s="38">
        <v>3</v>
      </c>
      <c r="C331" s="38">
        <v>1</v>
      </c>
      <c r="D331" s="38">
        <v>6</v>
      </c>
      <c r="E331" s="38">
        <v>1</v>
      </c>
      <c r="F331" s="40"/>
      <c r="G331" s="39" t="s">
        <v>314</v>
      </c>
      <c r="H331" s="29">
        <v>298</v>
      </c>
      <c r="I331" s="111">
        <f t="shared" si="30"/>
        <v>0</v>
      </c>
      <c r="J331" s="122">
        <f t="shared" si="30"/>
        <v>0</v>
      </c>
      <c r="K331" s="112">
        <f t="shared" si="30"/>
        <v>0</v>
      </c>
      <c r="L331" s="112">
        <f t="shared" si="30"/>
        <v>0</v>
      </c>
    </row>
    <row r="332" spans="1:12" ht="25.5" customHeight="1">
      <c r="A332" s="37">
        <v>3</v>
      </c>
      <c r="B332" s="38">
        <v>3</v>
      </c>
      <c r="C332" s="38">
        <v>1</v>
      </c>
      <c r="D332" s="38">
        <v>6</v>
      </c>
      <c r="E332" s="38">
        <v>1</v>
      </c>
      <c r="F332" s="40">
        <v>1</v>
      </c>
      <c r="G332" s="39" t="s">
        <v>314</v>
      </c>
      <c r="H332" s="29">
        <v>299</v>
      </c>
      <c r="I332" s="110"/>
      <c r="J332" s="110"/>
      <c r="K332" s="110"/>
      <c r="L332" s="109"/>
    </row>
    <row r="333" spans="1:12" ht="22.5" customHeight="1">
      <c r="A333" s="37">
        <v>3</v>
      </c>
      <c r="B333" s="38">
        <v>3</v>
      </c>
      <c r="C333" s="38">
        <v>1</v>
      </c>
      <c r="D333" s="38">
        <v>7</v>
      </c>
      <c r="E333" s="38"/>
      <c r="F333" s="40"/>
      <c r="G333" s="41" t="s">
        <v>345</v>
      </c>
      <c r="H333" s="29">
        <v>300</v>
      </c>
      <c r="I333" s="111">
        <f>I334</f>
        <v>0</v>
      </c>
      <c r="J333" s="122">
        <f>J334</f>
        <v>0</v>
      </c>
      <c r="K333" s="112">
        <f>K334</f>
        <v>0</v>
      </c>
      <c r="L333" s="112">
        <f>L334</f>
        <v>0</v>
      </c>
    </row>
    <row r="334" spans="1:12" ht="25.5" customHeight="1">
      <c r="A334" s="37">
        <v>3</v>
      </c>
      <c r="B334" s="38">
        <v>3</v>
      </c>
      <c r="C334" s="38">
        <v>1</v>
      </c>
      <c r="D334" s="38">
        <v>7</v>
      </c>
      <c r="E334" s="38">
        <v>1</v>
      </c>
      <c r="F334" s="40"/>
      <c r="G334" s="41" t="s">
        <v>345</v>
      </c>
      <c r="H334" s="29">
        <v>301</v>
      </c>
      <c r="I334" s="111">
        <f>I335+I336</f>
        <v>0</v>
      </c>
      <c r="J334" s="111">
        <f>J335+J336</f>
        <v>0</v>
      </c>
      <c r="K334" s="111">
        <f>K335+K336</f>
        <v>0</v>
      </c>
      <c r="L334" s="111">
        <f>L335+L336</f>
        <v>0</v>
      </c>
    </row>
    <row r="335" spans="1:12" ht="27" customHeight="1">
      <c r="A335" s="37">
        <v>3</v>
      </c>
      <c r="B335" s="38">
        <v>3</v>
      </c>
      <c r="C335" s="38">
        <v>1</v>
      </c>
      <c r="D335" s="38">
        <v>7</v>
      </c>
      <c r="E335" s="38">
        <v>1</v>
      </c>
      <c r="F335" s="40">
        <v>1</v>
      </c>
      <c r="G335" s="41" t="s">
        <v>346</v>
      </c>
      <c r="H335" s="29">
        <v>302</v>
      </c>
      <c r="I335" s="110"/>
      <c r="J335" s="110"/>
      <c r="K335" s="110"/>
      <c r="L335" s="109"/>
    </row>
    <row r="336" spans="1:12" ht="27.75" customHeight="1">
      <c r="A336" s="37">
        <v>3</v>
      </c>
      <c r="B336" s="38">
        <v>3</v>
      </c>
      <c r="C336" s="38">
        <v>1</v>
      </c>
      <c r="D336" s="38">
        <v>7</v>
      </c>
      <c r="E336" s="38">
        <v>1</v>
      </c>
      <c r="F336" s="40">
        <v>2</v>
      </c>
      <c r="G336" s="41" t="s">
        <v>347</v>
      </c>
      <c r="H336" s="29">
        <v>303</v>
      </c>
      <c r="I336" s="108"/>
      <c r="J336" s="108"/>
      <c r="K336" s="108"/>
      <c r="L336" s="108"/>
    </row>
    <row r="337" spans="1:16" ht="38.25" customHeight="1">
      <c r="A337" s="37">
        <v>3</v>
      </c>
      <c r="B337" s="38">
        <v>3</v>
      </c>
      <c r="C337" s="38">
        <v>2</v>
      </c>
      <c r="D337" s="38"/>
      <c r="E337" s="38"/>
      <c r="F337" s="40"/>
      <c r="G337" s="41" t="s">
        <v>348</v>
      </c>
      <c r="H337" s="29">
        <v>304</v>
      </c>
      <c r="I337" s="111">
        <f>SUM(I338+I347+I351+I355+I359+I362+I365)</f>
        <v>0</v>
      </c>
      <c r="J337" s="122">
        <f>SUM(J338+J347+J351+J355+J359+J362+J365)</f>
        <v>0</v>
      </c>
      <c r="K337" s="112">
        <f>SUM(K338+K347+K351+K355+K359+K362+K365)</f>
        <v>0</v>
      </c>
      <c r="L337" s="112">
        <f>SUM(L338+L347+L351+L355+L359+L362+L365)</f>
        <v>0</v>
      </c>
    </row>
    <row r="338" spans="1:16" ht="30" customHeight="1">
      <c r="A338" s="37">
        <v>3</v>
      </c>
      <c r="B338" s="38">
        <v>3</v>
      </c>
      <c r="C338" s="38">
        <v>2</v>
      </c>
      <c r="D338" s="38">
        <v>1</v>
      </c>
      <c r="E338" s="38"/>
      <c r="F338" s="40"/>
      <c r="G338" s="41" t="s">
        <v>296</v>
      </c>
      <c r="H338" s="29">
        <v>305</v>
      </c>
      <c r="I338" s="111">
        <f>I339</f>
        <v>0</v>
      </c>
      <c r="J338" s="122">
        <f>J339</f>
        <v>0</v>
      </c>
      <c r="K338" s="112">
        <f>K339</f>
        <v>0</v>
      </c>
      <c r="L338" s="112">
        <f>L339</f>
        <v>0</v>
      </c>
    </row>
    <row r="339" spans="1:16">
      <c r="A339" s="42">
        <v>3</v>
      </c>
      <c r="B339" s="37">
        <v>3</v>
      </c>
      <c r="C339" s="38">
        <v>2</v>
      </c>
      <c r="D339" s="39">
        <v>1</v>
      </c>
      <c r="E339" s="37">
        <v>1</v>
      </c>
      <c r="F339" s="40"/>
      <c r="G339" s="41" t="s">
        <v>296</v>
      </c>
      <c r="H339" s="29">
        <v>306</v>
      </c>
      <c r="I339" s="111">
        <f t="shared" ref="I339:P339" si="31">SUM(I340:I340)</f>
        <v>0</v>
      </c>
      <c r="J339" s="111">
        <f t="shared" si="31"/>
        <v>0</v>
      </c>
      <c r="K339" s="111">
        <f t="shared" si="31"/>
        <v>0</v>
      </c>
      <c r="L339" s="111">
        <f t="shared" si="31"/>
        <v>0</v>
      </c>
      <c r="M339" s="226">
        <f t="shared" si="31"/>
        <v>0</v>
      </c>
      <c r="N339" s="226">
        <f t="shared" si="31"/>
        <v>0</v>
      </c>
      <c r="O339" s="226">
        <f t="shared" si="31"/>
        <v>0</v>
      </c>
      <c r="P339" s="226">
        <f t="shared" si="31"/>
        <v>0</v>
      </c>
    </row>
    <row r="340" spans="1:16" ht="27.75" customHeight="1">
      <c r="A340" s="42">
        <v>3</v>
      </c>
      <c r="B340" s="37">
        <v>3</v>
      </c>
      <c r="C340" s="38">
        <v>2</v>
      </c>
      <c r="D340" s="39">
        <v>1</v>
      </c>
      <c r="E340" s="37">
        <v>1</v>
      </c>
      <c r="F340" s="40">
        <v>1</v>
      </c>
      <c r="G340" s="41" t="s">
        <v>297</v>
      </c>
      <c r="H340" s="29">
        <v>307</v>
      </c>
      <c r="I340" s="110"/>
      <c r="J340" s="110"/>
      <c r="K340" s="110"/>
      <c r="L340" s="109"/>
    </row>
    <row r="341" spans="1:16">
      <c r="A341" s="58">
        <v>3</v>
      </c>
      <c r="B341" s="59">
        <v>3</v>
      </c>
      <c r="C341" s="60">
        <v>2</v>
      </c>
      <c r="D341" s="41">
        <v>1</v>
      </c>
      <c r="E341" s="59">
        <v>2</v>
      </c>
      <c r="F341" s="61"/>
      <c r="G341" s="56" t="s">
        <v>320</v>
      </c>
      <c r="H341" s="29">
        <v>308</v>
      </c>
      <c r="I341" s="111">
        <f>SUM(I342:I343)</f>
        <v>0</v>
      </c>
      <c r="J341" s="111">
        <f>SUM(J342:J343)</f>
        <v>0</v>
      </c>
      <c r="K341" s="111">
        <f>SUM(K342:K343)</f>
        <v>0</v>
      </c>
      <c r="L341" s="111">
        <f>SUM(L342:L343)</f>
        <v>0</v>
      </c>
    </row>
    <row r="342" spans="1:16">
      <c r="A342" s="58">
        <v>3</v>
      </c>
      <c r="B342" s="59">
        <v>3</v>
      </c>
      <c r="C342" s="60">
        <v>2</v>
      </c>
      <c r="D342" s="41">
        <v>1</v>
      </c>
      <c r="E342" s="59">
        <v>2</v>
      </c>
      <c r="F342" s="61">
        <v>1</v>
      </c>
      <c r="G342" s="56" t="s">
        <v>299</v>
      </c>
      <c r="H342" s="29">
        <v>309</v>
      </c>
      <c r="I342" s="110"/>
      <c r="J342" s="110"/>
      <c r="K342" s="110"/>
      <c r="L342" s="109"/>
    </row>
    <row r="343" spans="1:16">
      <c r="A343" s="58">
        <v>3</v>
      </c>
      <c r="B343" s="59">
        <v>3</v>
      </c>
      <c r="C343" s="60">
        <v>2</v>
      </c>
      <c r="D343" s="41">
        <v>1</v>
      </c>
      <c r="E343" s="59">
        <v>2</v>
      </c>
      <c r="F343" s="61">
        <v>2</v>
      </c>
      <c r="G343" s="56" t="s">
        <v>300</v>
      </c>
      <c r="H343" s="29">
        <v>310</v>
      </c>
      <c r="I343" s="108"/>
      <c r="J343" s="108"/>
      <c r="K343" s="108"/>
      <c r="L343" s="108"/>
    </row>
    <row r="344" spans="1:16">
      <c r="A344" s="58">
        <v>3</v>
      </c>
      <c r="B344" s="59">
        <v>3</v>
      </c>
      <c r="C344" s="60">
        <v>2</v>
      </c>
      <c r="D344" s="41">
        <v>1</v>
      </c>
      <c r="E344" s="59">
        <v>3</v>
      </c>
      <c r="F344" s="61"/>
      <c r="G344" s="56" t="s">
        <v>301</v>
      </c>
      <c r="H344" s="29">
        <v>311</v>
      </c>
      <c r="I344" s="111">
        <f>SUM(I345:I346)</f>
        <v>0</v>
      </c>
      <c r="J344" s="111">
        <f>SUM(J345:J346)</f>
        <v>0</v>
      </c>
      <c r="K344" s="111">
        <f>SUM(K345:K346)</f>
        <v>0</v>
      </c>
      <c r="L344" s="111">
        <f>SUM(L345:L346)</f>
        <v>0</v>
      </c>
    </row>
    <row r="345" spans="1:16">
      <c r="A345" s="58">
        <v>3</v>
      </c>
      <c r="B345" s="59">
        <v>3</v>
      </c>
      <c r="C345" s="60">
        <v>2</v>
      </c>
      <c r="D345" s="41">
        <v>1</v>
      </c>
      <c r="E345" s="59">
        <v>3</v>
      </c>
      <c r="F345" s="61">
        <v>1</v>
      </c>
      <c r="G345" s="56" t="s">
        <v>302</v>
      </c>
      <c r="H345" s="29">
        <v>312</v>
      </c>
      <c r="I345" s="108"/>
      <c r="J345" s="108"/>
      <c r="K345" s="108"/>
      <c r="L345" s="108"/>
    </row>
    <row r="346" spans="1:16">
      <c r="A346" s="58">
        <v>3</v>
      </c>
      <c r="B346" s="59">
        <v>3</v>
      </c>
      <c r="C346" s="60">
        <v>2</v>
      </c>
      <c r="D346" s="41">
        <v>1</v>
      </c>
      <c r="E346" s="59">
        <v>3</v>
      </c>
      <c r="F346" s="61">
        <v>2</v>
      </c>
      <c r="G346" s="56" t="s">
        <v>321</v>
      </c>
      <c r="H346" s="29">
        <v>313</v>
      </c>
      <c r="I346" s="120"/>
      <c r="J346" s="121"/>
      <c r="K346" s="120"/>
      <c r="L346" s="120"/>
    </row>
    <row r="347" spans="1:16">
      <c r="A347" s="46">
        <v>3</v>
      </c>
      <c r="B347" s="46">
        <v>3</v>
      </c>
      <c r="C347" s="53">
        <v>2</v>
      </c>
      <c r="D347" s="77">
        <v>2</v>
      </c>
      <c r="E347" s="53"/>
      <c r="F347" s="55"/>
      <c r="G347" s="77" t="s">
        <v>334</v>
      </c>
      <c r="H347" s="29">
        <v>314</v>
      </c>
      <c r="I347" s="119">
        <f>I348</f>
        <v>0</v>
      </c>
      <c r="J347" s="118">
        <f>J348</f>
        <v>0</v>
      </c>
      <c r="K347" s="117">
        <f>K348</f>
        <v>0</v>
      </c>
      <c r="L347" s="117">
        <f>L348</f>
        <v>0</v>
      </c>
    </row>
    <row r="348" spans="1:16">
      <c r="A348" s="42">
        <v>3</v>
      </c>
      <c r="B348" s="42">
        <v>3</v>
      </c>
      <c r="C348" s="37">
        <v>2</v>
      </c>
      <c r="D348" s="39">
        <v>2</v>
      </c>
      <c r="E348" s="37">
        <v>1</v>
      </c>
      <c r="F348" s="40"/>
      <c r="G348" s="77" t="s">
        <v>334</v>
      </c>
      <c r="H348" s="29">
        <v>315</v>
      </c>
      <c r="I348" s="111">
        <f>SUM(I349:I350)</f>
        <v>0</v>
      </c>
      <c r="J348" s="113">
        <f>SUM(J349:J350)</f>
        <v>0</v>
      </c>
      <c r="K348" s="112">
        <f>SUM(K349:K350)</f>
        <v>0</v>
      </c>
      <c r="L348" s="112">
        <f>SUM(L349:L350)</f>
        <v>0</v>
      </c>
    </row>
    <row r="349" spans="1:16" ht="26.4">
      <c r="A349" s="42">
        <v>3</v>
      </c>
      <c r="B349" s="42">
        <v>3</v>
      </c>
      <c r="C349" s="37">
        <v>2</v>
      </c>
      <c r="D349" s="39">
        <v>2</v>
      </c>
      <c r="E349" s="42">
        <v>1</v>
      </c>
      <c r="F349" s="67">
        <v>1</v>
      </c>
      <c r="G349" s="41" t="s">
        <v>335</v>
      </c>
      <c r="H349" s="29">
        <v>316</v>
      </c>
      <c r="I349" s="108"/>
      <c r="J349" s="108"/>
      <c r="K349" s="108"/>
      <c r="L349" s="108"/>
    </row>
    <row r="350" spans="1:16">
      <c r="A350" s="46">
        <v>3</v>
      </c>
      <c r="B350" s="46">
        <v>3</v>
      </c>
      <c r="C350" s="47">
        <v>2</v>
      </c>
      <c r="D350" s="48">
        <v>2</v>
      </c>
      <c r="E350" s="49">
        <v>1</v>
      </c>
      <c r="F350" s="78">
        <v>2</v>
      </c>
      <c r="G350" s="71" t="s">
        <v>336</v>
      </c>
      <c r="H350" s="29">
        <v>317</v>
      </c>
      <c r="I350" s="108"/>
      <c r="J350" s="108"/>
      <c r="K350" s="108"/>
      <c r="L350" s="108"/>
    </row>
    <row r="351" spans="1:16" ht="23.25" customHeight="1">
      <c r="A351" s="42">
        <v>3</v>
      </c>
      <c r="B351" s="42">
        <v>3</v>
      </c>
      <c r="C351" s="37">
        <v>2</v>
      </c>
      <c r="D351" s="38">
        <v>3</v>
      </c>
      <c r="E351" s="39"/>
      <c r="F351" s="67"/>
      <c r="G351" s="41" t="s">
        <v>337</v>
      </c>
      <c r="H351" s="29">
        <v>318</v>
      </c>
      <c r="I351" s="111">
        <f>I352</f>
        <v>0</v>
      </c>
      <c r="J351" s="113">
        <f>J352</f>
        <v>0</v>
      </c>
      <c r="K351" s="112">
        <f>K352</f>
        <v>0</v>
      </c>
      <c r="L351" s="112">
        <f>L352</f>
        <v>0</v>
      </c>
    </row>
    <row r="352" spans="1:16" ht="27.75" customHeight="1">
      <c r="A352" s="42">
        <v>3</v>
      </c>
      <c r="B352" s="42">
        <v>3</v>
      </c>
      <c r="C352" s="37">
        <v>2</v>
      </c>
      <c r="D352" s="38">
        <v>3</v>
      </c>
      <c r="E352" s="39">
        <v>1</v>
      </c>
      <c r="F352" s="67"/>
      <c r="G352" s="41" t="s">
        <v>337</v>
      </c>
      <c r="H352" s="29">
        <v>319</v>
      </c>
      <c r="I352" s="111">
        <f>I353+I354</f>
        <v>0</v>
      </c>
      <c r="J352" s="111">
        <f>J353+J354</f>
        <v>0</v>
      </c>
      <c r="K352" s="111">
        <f>K353+K354</f>
        <v>0</v>
      </c>
      <c r="L352" s="111">
        <f>L353+L354</f>
        <v>0</v>
      </c>
    </row>
    <row r="353" spans="1:12" ht="28.5" customHeight="1">
      <c r="A353" s="42">
        <v>3</v>
      </c>
      <c r="B353" s="42">
        <v>3</v>
      </c>
      <c r="C353" s="37">
        <v>2</v>
      </c>
      <c r="D353" s="38">
        <v>3</v>
      </c>
      <c r="E353" s="39">
        <v>1</v>
      </c>
      <c r="F353" s="67">
        <v>1</v>
      </c>
      <c r="G353" s="41" t="s">
        <v>338</v>
      </c>
      <c r="H353" s="29">
        <v>320</v>
      </c>
      <c r="I353" s="110"/>
      <c r="J353" s="110"/>
      <c r="K353" s="110"/>
      <c r="L353" s="109"/>
    </row>
    <row r="354" spans="1:12" ht="27.75" customHeight="1">
      <c r="A354" s="42">
        <v>3</v>
      </c>
      <c r="B354" s="42">
        <v>3</v>
      </c>
      <c r="C354" s="37">
        <v>2</v>
      </c>
      <c r="D354" s="38">
        <v>3</v>
      </c>
      <c r="E354" s="39">
        <v>1</v>
      </c>
      <c r="F354" s="67">
        <v>2</v>
      </c>
      <c r="G354" s="41" t="s">
        <v>339</v>
      </c>
      <c r="H354" s="29">
        <v>321</v>
      </c>
      <c r="I354" s="108"/>
      <c r="J354" s="108"/>
      <c r="K354" s="108"/>
      <c r="L354" s="108"/>
    </row>
    <row r="355" spans="1:12">
      <c r="A355" s="42">
        <v>3</v>
      </c>
      <c r="B355" s="42">
        <v>3</v>
      </c>
      <c r="C355" s="37">
        <v>2</v>
      </c>
      <c r="D355" s="38">
        <v>4</v>
      </c>
      <c r="E355" s="38"/>
      <c r="F355" s="40"/>
      <c r="G355" s="41" t="s">
        <v>340</v>
      </c>
      <c r="H355" s="29">
        <v>322</v>
      </c>
      <c r="I355" s="111">
        <f>I356</f>
        <v>0</v>
      </c>
      <c r="J355" s="113">
        <f>J356</f>
        <v>0</v>
      </c>
      <c r="K355" s="112">
        <f>K356</f>
        <v>0</v>
      </c>
      <c r="L355" s="112">
        <f>L356</f>
        <v>0</v>
      </c>
    </row>
    <row r="356" spans="1:12">
      <c r="A356" s="52">
        <v>3</v>
      </c>
      <c r="B356" s="52">
        <v>3</v>
      </c>
      <c r="C356" s="34">
        <v>2</v>
      </c>
      <c r="D356" s="32">
        <v>4</v>
      </c>
      <c r="E356" s="32">
        <v>1</v>
      </c>
      <c r="F356" s="35"/>
      <c r="G356" s="41" t="s">
        <v>340</v>
      </c>
      <c r="H356" s="29">
        <v>323</v>
      </c>
      <c r="I356" s="116">
        <f>SUM(I357:I358)</f>
        <v>0</v>
      </c>
      <c r="J356" s="115">
        <f>SUM(J357:J358)</f>
        <v>0</v>
      </c>
      <c r="K356" s="114">
        <f>SUM(K357:K358)</f>
        <v>0</v>
      </c>
      <c r="L356" s="114">
        <f>SUM(L357:L358)</f>
        <v>0</v>
      </c>
    </row>
    <row r="357" spans="1:12" ht="30.75" customHeight="1">
      <c r="A357" s="42">
        <v>3</v>
      </c>
      <c r="B357" s="42">
        <v>3</v>
      </c>
      <c r="C357" s="37">
        <v>2</v>
      </c>
      <c r="D357" s="38">
        <v>4</v>
      </c>
      <c r="E357" s="38">
        <v>1</v>
      </c>
      <c r="F357" s="40">
        <v>1</v>
      </c>
      <c r="G357" s="41" t="s">
        <v>341</v>
      </c>
      <c r="H357" s="29">
        <v>324</v>
      </c>
      <c r="I357" s="108"/>
      <c r="J357" s="108"/>
      <c r="K357" s="108"/>
      <c r="L357" s="108"/>
    </row>
    <row r="358" spans="1:12">
      <c r="A358" s="42">
        <v>3</v>
      </c>
      <c r="B358" s="42">
        <v>3</v>
      </c>
      <c r="C358" s="37">
        <v>2</v>
      </c>
      <c r="D358" s="38">
        <v>4</v>
      </c>
      <c r="E358" s="38">
        <v>1</v>
      </c>
      <c r="F358" s="40">
        <v>2</v>
      </c>
      <c r="G358" s="41" t="s">
        <v>349</v>
      </c>
      <c r="H358" s="29">
        <v>325</v>
      </c>
      <c r="I358" s="108"/>
      <c r="J358" s="108"/>
      <c r="K358" s="108"/>
      <c r="L358" s="108"/>
    </row>
    <row r="359" spans="1:12">
      <c r="A359" s="42">
        <v>3</v>
      </c>
      <c r="B359" s="42">
        <v>3</v>
      </c>
      <c r="C359" s="37">
        <v>2</v>
      </c>
      <c r="D359" s="38">
        <v>5</v>
      </c>
      <c r="E359" s="38"/>
      <c r="F359" s="40"/>
      <c r="G359" s="41" t="s">
        <v>343</v>
      </c>
      <c r="H359" s="29">
        <v>326</v>
      </c>
      <c r="I359" s="111">
        <f t="shared" ref="I359:L360" si="32">I360</f>
        <v>0</v>
      </c>
      <c r="J359" s="113">
        <f t="shared" si="32"/>
        <v>0</v>
      </c>
      <c r="K359" s="112">
        <f t="shared" si="32"/>
        <v>0</v>
      </c>
      <c r="L359" s="112">
        <f t="shared" si="32"/>
        <v>0</v>
      </c>
    </row>
    <row r="360" spans="1:12">
      <c r="A360" s="52">
        <v>3</v>
      </c>
      <c r="B360" s="52">
        <v>3</v>
      </c>
      <c r="C360" s="34">
        <v>2</v>
      </c>
      <c r="D360" s="32">
        <v>5</v>
      </c>
      <c r="E360" s="32">
        <v>1</v>
      </c>
      <c r="F360" s="35"/>
      <c r="G360" s="41" t="s">
        <v>343</v>
      </c>
      <c r="H360" s="29">
        <v>327</v>
      </c>
      <c r="I360" s="116">
        <f t="shared" si="32"/>
        <v>0</v>
      </c>
      <c r="J360" s="115">
        <f t="shared" si="32"/>
        <v>0</v>
      </c>
      <c r="K360" s="114">
        <f t="shared" si="32"/>
        <v>0</v>
      </c>
      <c r="L360" s="114">
        <f t="shared" si="32"/>
        <v>0</v>
      </c>
    </row>
    <row r="361" spans="1:12">
      <c r="A361" s="42">
        <v>3</v>
      </c>
      <c r="B361" s="42">
        <v>3</v>
      </c>
      <c r="C361" s="37">
        <v>2</v>
      </c>
      <c r="D361" s="38">
        <v>5</v>
      </c>
      <c r="E361" s="38">
        <v>1</v>
      </c>
      <c r="F361" s="40">
        <v>1</v>
      </c>
      <c r="G361" s="41" t="s">
        <v>343</v>
      </c>
      <c r="H361" s="29">
        <v>328</v>
      </c>
      <c r="I361" s="110"/>
      <c r="J361" s="110"/>
      <c r="K361" s="110"/>
      <c r="L361" s="109"/>
    </row>
    <row r="362" spans="1:12" ht="30.75" customHeight="1">
      <c r="A362" s="42">
        <v>3</v>
      </c>
      <c r="B362" s="42">
        <v>3</v>
      </c>
      <c r="C362" s="37">
        <v>2</v>
      </c>
      <c r="D362" s="38">
        <v>6</v>
      </c>
      <c r="E362" s="38"/>
      <c r="F362" s="40"/>
      <c r="G362" s="39" t="s">
        <v>314</v>
      </c>
      <c r="H362" s="29">
        <v>329</v>
      </c>
      <c r="I362" s="111">
        <f t="shared" ref="I362:L363" si="33">I363</f>
        <v>0</v>
      </c>
      <c r="J362" s="113">
        <f t="shared" si="33"/>
        <v>0</v>
      </c>
      <c r="K362" s="112">
        <f t="shared" si="33"/>
        <v>0</v>
      </c>
      <c r="L362" s="112">
        <f t="shared" si="33"/>
        <v>0</v>
      </c>
    </row>
    <row r="363" spans="1:12" ht="25.5" customHeight="1">
      <c r="A363" s="42">
        <v>3</v>
      </c>
      <c r="B363" s="42">
        <v>3</v>
      </c>
      <c r="C363" s="37">
        <v>2</v>
      </c>
      <c r="D363" s="38">
        <v>6</v>
      </c>
      <c r="E363" s="38">
        <v>1</v>
      </c>
      <c r="F363" s="40"/>
      <c r="G363" s="39" t="s">
        <v>314</v>
      </c>
      <c r="H363" s="29">
        <v>330</v>
      </c>
      <c r="I363" s="111">
        <f t="shared" si="33"/>
        <v>0</v>
      </c>
      <c r="J363" s="113">
        <f t="shared" si="33"/>
        <v>0</v>
      </c>
      <c r="K363" s="112">
        <f t="shared" si="33"/>
        <v>0</v>
      </c>
      <c r="L363" s="112">
        <f t="shared" si="33"/>
        <v>0</v>
      </c>
    </row>
    <row r="364" spans="1:12" ht="24" customHeight="1">
      <c r="A364" s="46">
        <v>3</v>
      </c>
      <c r="B364" s="46">
        <v>3</v>
      </c>
      <c r="C364" s="47">
        <v>2</v>
      </c>
      <c r="D364" s="48">
        <v>6</v>
      </c>
      <c r="E364" s="48">
        <v>1</v>
      </c>
      <c r="F364" s="50">
        <v>1</v>
      </c>
      <c r="G364" s="49" t="s">
        <v>314</v>
      </c>
      <c r="H364" s="29">
        <v>331</v>
      </c>
      <c r="I364" s="110"/>
      <c r="J364" s="110"/>
      <c r="K364" s="110"/>
      <c r="L364" s="109"/>
    </row>
    <row r="365" spans="1:12" ht="28.5" customHeight="1">
      <c r="A365" s="42">
        <v>3</v>
      </c>
      <c r="B365" s="42">
        <v>3</v>
      </c>
      <c r="C365" s="37">
        <v>2</v>
      </c>
      <c r="D365" s="38">
        <v>7</v>
      </c>
      <c r="E365" s="38"/>
      <c r="F365" s="40"/>
      <c r="G365" s="41" t="s">
        <v>345</v>
      </c>
      <c r="H365" s="29">
        <v>332</v>
      </c>
      <c r="I365" s="111">
        <f>I366</f>
        <v>0</v>
      </c>
      <c r="J365" s="113">
        <f>J366</f>
        <v>0</v>
      </c>
      <c r="K365" s="112">
        <f>K366</f>
        <v>0</v>
      </c>
      <c r="L365" s="112">
        <f>L366</f>
        <v>0</v>
      </c>
    </row>
    <row r="366" spans="1:12" ht="28.5" customHeight="1">
      <c r="A366" s="46">
        <v>3</v>
      </c>
      <c r="B366" s="46">
        <v>3</v>
      </c>
      <c r="C366" s="47">
        <v>2</v>
      </c>
      <c r="D366" s="48">
        <v>7</v>
      </c>
      <c r="E366" s="48">
        <v>1</v>
      </c>
      <c r="F366" s="50"/>
      <c r="G366" s="41" t="s">
        <v>345</v>
      </c>
      <c r="H366" s="29">
        <v>333</v>
      </c>
      <c r="I366" s="111">
        <f>SUM(I367:I368)</f>
        <v>0</v>
      </c>
      <c r="J366" s="111">
        <f>SUM(J367:J368)</f>
        <v>0</v>
      </c>
      <c r="K366" s="111">
        <f>SUM(K367:K368)</f>
        <v>0</v>
      </c>
      <c r="L366" s="111">
        <f>SUM(L367:L368)</f>
        <v>0</v>
      </c>
    </row>
    <row r="367" spans="1:12" ht="27" customHeight="1">
      <c r="A367" s="42">
        <v>3</v>
      </c>
      <c r="B367" s="42">
        <v>3</v>
      </c>
      <c r="C367" s="37">
        <v>2</v>
      </c>
      <c r="D367" s="38">
        <v>7</v>
      </c>
      <c r="E367" s="38">
        <v>1</v>
      </c>
      <c r="F367" s="40">
        <v>1</v>
      </c>
      <c r="G367" s="41" t="s">
        <v>346</v>
      </c>
      <c r="H367" s="29">
        <v>334</v>
      </c>
      <c r="I367" s="110"/>
      <c r="J367" s="110"/>
      <c r="K367" s="110"/>
      <c r="L367" s="109"/>
    </row>
    <row r="368" spans="1:12" ht="30" customHeight="1">
      <c r="A368" s="58">
        <v>3</v>
      </c>
      <c r="B368" s="58">
        <v>3</v>
      </c>
      <c r="C368" s="59">
        <v>2</v>
      </c>
      <c r="D368" s="60">
        <v>7</v>
      </c>
      <c r="E368" s="60">
        <v>1</v>
      </c>
      <c r="F368" s="61">
        <v>2</v>
      </c>
      <c r="G368" s="41" t="s">
        <v>347</v>
      </c>
      <c r="H368" s="29">
        <v>335</v>
      </c>
      <c r="I368" s="108"/>
      <c r="J368" s="108"/>
      <c r="K368" s="108"/>
      <c r="L368" s="108"/>
    </row>
    <row r="369" spans="1:12" ht="39.75" customHeight="1">
      <c r="A369" s="91"/>
      <c r="B369" s="91"/>
      <c r="C369" s="92"/>
      <c r="D369" s="93"/>
      <c r="E369" s="94"/>
      <c r="F369" s="95"/>
      <c r="G369" s="96" t="s">
        <v>350</v>
      </c>
      <c r="H369" s="29">
        <v>336</v>
      </c>
      <c r="I369" s="107">
        <f>SUM(I34+I185)</f>
        <v>25702700</v>
      </c>
      <c r="J369" s="107">
        <f>SUM(J34+J185)</f>
        <v>6519900</v>
      </c>
      <c r="K369" s="107">
        <f>SUM(K34+K185)</f>
        <v>4419733.45</v>
      </c>
      <c r="L369" s="107">
        <f>SUM(L34+L185)</f>
        <v>4313225.38</v>
      </c>
    </row>
    <row r="370" spans="1:12" ht="18.75" customHeight="1">
      <c r="G370" s="30"/>
      <c r="H370" s="29"/>
      <c r="I370" s="98"/>
      <c r="J370" s="97"/>
      <c r="K370" s="97"/>
      <c r="L370" s="97"/>
    </row>
    <row r="371" spans="1:12" ht="18.75" customHeight="1">
      <c r="D371" s="221" t="s">
        <v>74</v>
      </c>
      <c r="E371" s="221"/>
      <c r="F371" s="222"/>
      <c r="G371" s="225"/>
      <c r="H371" s="161"/>
      <c r="I371" s="224"/>
      <c r="J371" s="97"/>
      <c r="K371" s="397" t="s">
        <v>75</v>
      </c>
      <c r="L371" s="397"/>
    </row>
    <row r="372" spans="1:12" ht="18.600000000000001">
      <c r="A372" s="165"/>
      <c r="B372" s="165"/>
      <c r="C372" s="165"/>
      <c r="D372" s="164" t="s">
        <v>351</v>
      </c>
      <c r="E372" s="223"/>
      <c r="F372" s="223"/>
      <c r="G372" s="223"/>
      <c r="H372" s="223"/>
      <c r="I372" s="162" t="s">
        <v>76</v>
      </c>
      <c r="K372" s="383" t="s">
        <v>352</v>
      </c>
      <c r="L372" s="383"/>
    </row>
    <row r="373" spans="1:12" ht="15.6">
      <c r="I373" s="163"/>
      <c r="K373" s="163"/>
      <c r="L373" s="163"/>
    </row>
    <row r="374" spans="1:12" ht="15.6">
      <c r="D374" s="221" t="s">
        <v>77</v>
      </c>
      <c r="E374" s="221"/>
      <c r="F374" s="222"/>
      <c r="G374" s="221"/>
      <c r="I374" s="163"/>
      <c r="K374" s="407" t="s">
        <v>78</v>
      </c>
      <c r="L374" s="407"/>
    </row>
    <row r="375" spans="1:12" ht="26.25" customHeight="1">
      <c r="D375" s="398" t="s">
        <v>353</v>
      </c>
      <c r="E375" s="399"/>
      <c r="F375" s="399"/>
      <c r="G375" s="399"/>
      <c r="H375" s="220"/>
      <c r="I375" s="219" t="s">
        <v>76</v>
      </c>
      <c r="K375" s="383" t="s">
        <v>352</v>
      </c>
      <c r="L375" s="383"/>
    </row>
    <row r="377" spans="1:12">
      <c r="H377" s="102" t="s">
        <v>354</v>
      </c>
    </row>
  </sheetData>
  <protectedRanges>
    <protectedRange sqref="A27:I28" name="Range72"/>
    <protectedRange sqref="J177:L178 J184:L184 I183:I184 I182:L182" name="Range71"/>
    <protectedRange sqref="A13:L13" name="Range69"/>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 I41" name="Islaidos 2.1"/>
    <protectedRange sqref="I45:L45 J39:L39 I50:I54 J41:L41"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B8:F9 J8:L9" name="Range62"/>
    <protectedRange sqref="L24" name="Range64"/>
    <protectedRange sqref="L26" name="Range66"/>
    <protectedRange sqref="I29:L29" name="Range68"/>
    <protectedRange sqref="I58:L59 I57 J50:L56 I60 I61:L65" name="Range57"/>
    <protectedRange sqref="H30 A23:F26 G23:G24 G26 H23:J26" name="Range73"/>
    <protectedRange sqref="I236:L238 I243:L243 I245:L246 I248:L249" name="Range55"/>
  </protectedRanges>
  <mergeCells count="28">
    <mergeCell ref="G12:K12"/>
    <mergeCell ref="A13:L13"/>
    <mergeCell ref="G14:K14"/>
    <mergeCell ref="G15:K15"/>
    <mergeCell ref="I1:L1"/>
    <mergeCell ref="I2:L2"/>
    <mergeCell ref="I3:L3"/>
    <mergeCell ref="A9:L9"/>
    <mergeCell ref="A10:L10"/>
    <mergeCell ref="D375:G375"/>
    <mergeCell ref="K375:L375"/>
    <mergeCell ref="E21:K21"/>
    <mergeCell ref="A22:L22"/>
    <mergeCell ref="C26:I26"/>
    <mergeCell ref="G29:H29"/>
    <mergeCell ref="L31:L32"/>
    <mergeCell ref="K374:L374"/>
    <mergeCell ref="B16:L16"/>
    <mergeCell ref="G18:K18"/>
    <mergeCell ref="A33:F33"/>
    <mergeCell ref="K372:L372"/>
    <mergeCell ref="G19:K19"/>
    <mergeCell ref="A31:F32"/>
    <mergeCell ref="G31:G32"/>
    <mergeCell ref="H31:H32"/>
    <mergeCell ref="I31:J31"/>
    <mergeCell ref="K31:K32"/>
    <mergeCell ref="K371:L371"/>
  </mergeCells>
  <pageMargins left="0.70866141732283472" right="0.70866141732283472" top="0.74803149606299213" bottom="0.74803149606299213" header="0.31496062992125984" footer="0.31496062992125984"/>
  <pageSetup paperSize="9" scale="86" firstPageNumber="6"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4E8F-6107-422C-BA61-0870F9C1B7C8}">
  <dimension ref="A1:J54"/>
  <sheetViews>
    <sheetView topLeftCell="A33" workbookViewId="0">
      <selection activeCell="C58" sqref="C58"/>
    </sheetView>
  </sheetViews>
  <sheetFormatPr defaultColWidth="9.33203125" defaultRowHeight="12" outlineLevelRow="1"/>
  <cols>
    <col min="1" max="1" width="61.109375" style="256" customWidth="1"/>
    <col min="2" max="2" width="14.6640625" style="256" customWidth="1"/>
    <col min="3" max="3" width="13.33203125" style="256" customWidth="1"/>
    <col min="4" max="4" width="12.6640625" style="256" customWidth="1"/>
    <col min="5" max="5" width="11.6640625" style="256" customWidth="1"/>
    <col min="6" max="6" width="12.6640625" style="256" customWidth="1"/>
    <col min="7" max="7" width="13.6640625" style="256" customWidth="1"/>
    <col min="8" max="9" width="14.44140625" style="256" customWidth="1"/>
    <col min="10" max="10" width="16.6640625" style="256" customWidth="1"/>
    <col min="11" max="16384" width="9.33203125" style="256"/>
  </cols>
  <sheetData>
    <row r="1" spans="1:10" s="257" customFormat="1" ht="39" customHeight="1">
      <c r="D1" s="293"/>
      <c r="E1" s="293"/>
      <c r="F1" s="420" t="s">
        <v>355</v>
      </c>
      <c r="G1" s="420"/>
      <c r="H1" s="420"/>
      <c r="I1" s="420"/>
      <c r="J1" s="420"/>
    </row>
    <row r="2" spans="1:10" ht="41.25" customHeight="1">
      <c r="A2" s="438" t="s">
        <v>356</v>
      </c>
      <c r="B2" s="438"/>
      <c r="C2" s="438"/>
      <c r="D2" s="438"/>
      <c r="E2" s="438"/>
      <c r="F2" s="438"/>
      <c r="G2" s="438"/>
      <c r="H2" s="438"/>
      <c r="I2" s="438"/>
      <c r="J2" s="438"/>
    </row>
    <row r="3" spans="1:10" ht="13.2" customHeight="1">
      <c r="B3" s="439" t="s">
        <v>357</v>
      </c>
      <c r="C3" s="439"/>
      <c r="D3" s="439"/>
      <c r="E3" s="439"/>
      <c r="F3" s="439"/>
      <c r="G3" s="292"/>
      <c r="H3" s="292"/>
      <c r="I3" s="292"/>
      <c r="J3" s="292"/>
    </row>
    <row r="4" spans="1:10" ht="27" customHeight="1">
      <c r="C4" s="159"/>
      <c r="D4" s="292"/>
      <c r="E4" s="292"/>
      <c r="F4" s="292"/>
      <c r="G4" s="292"/>
      <c r="H4" s="292"/>
      <c r="I4" s="292"/>
      <c r="J4" s="292"/>
    </row>
    <row r="5" spans="1:10" s="291" customFormat="1" ht="15.6" customHeight="1">
      <c r="A5" s="440" t="s">
        <v>358</v>
      </c>
      <c r="B5" s="440"/>
      <c r="C5" s="440"/>
      <c r="D5" s="440"/>
      <c r="E5" s="440"/>
      <c r="F5" s="440"/>
      <c r="G5" s="440"/>
      <c r="H5" s="440"/>
      <c r="I5" s="440"/>
      <c r="J5" s="440"/>
    </row>
    <row r="6" spans="1:10" s="291" customFormat="1" ht="15.6" customHeight="1">
      <c r="A6" s="441"/>
      <c r="B6" s="441"/>
      <c r="C6" s="441"/>
      <c r="D6" s="441"/>
      <c r="E6" s="441"/>
      <c r="F6" s="441"/>
      <c r="G6" s="441"/>
      <c r="H6" s="441"/>
      <c r="I6" s="441"/>
      <c r="J6" s="441"/>
    </row>
    <row r="7" spans="1:10" ht="20.25" customHeight="1">
      <c r="A7" s="434" t="s">
        <v>359</v>
      </c>
      <c r="B7" s="434"/>
      <c r="C7" s="434"/>
      <c r="D7" s="434"/>
      <c r="E7" s="434"/>
      <c r="F7" s="434"/>
      <c r="G7" s="434"/>
      <c r="H7" s="434"/>
      <c r="I7" s="434"/>
      <c r="J7" s="434"/>
    </row>
    <row r="8" spans="1:10" ht="12" customHeight="1">
      <c r="A8" s="290"/>
      <c r="C8" s="435" t="s">
        <v>360</v>
      </c>
      <c r="D8" s="435"/>
      <c r="E8" s="435"/>
      <c r="F8" s="435"/>
      <c r="G8" s="290"/>
      <c r="H8" s="290"/>
      <c r="I8" s="290"/>
      <c r="J8" s="290"/>
    </row>
    <row r="9" spans="1:10" ht="22.5" customHeight="1">
      <c r="A9" s="290"/>
      <c r="C9" s="436" t="s">
        <v>88</v>
      </c>
      <c r="D9" s="436"/>
      <c r="E9" s="436"/>
      <c r="F9" s="436"/>
      <c r="G9" s="290"/>
      <c r="H9" s="290"/>
      <c r="I9" s="290"/>
      <c r="J9" s="290"/>
    </row>
    <row r="10" spans="1:10" ht="17.25" customHeight="1">
      <c r="A10" s="290"/>
      <c r="B10" s="158"/>
      <c r="C10" s="437" t="s">
        <v>361</v>
      </c>
      <c r="D10" s="437"/>
      <c r="E10" s="437"/>
      <c r="F10" s="290"/>
      <c r="G10" s="290"/>
      <c r="H10" s="290"/>
      <c r="I10" s="290"/>
      <c r="J10" s="290"/>
    </row>
    <row r="11" spans="1:10" ht="14.25" customHeight="1">
      <c r="A11" s="290"/>
      <c r="B11" s="290"/>
      <c r="E11" s="290"/>
      <c r="F11" s="290"/>
      <c r="G11" s="290"/>
      <c r="H11" s="290"/>
      <c r="I11" s="290"/>
      <c r="J11" s="290"/>
    </row>
    <row r="12" spans="1:10" ht="15.75" customHeight="1">
      <c r="A12" s="423" t="s">
        <v>362</v>
      </c>
      <c r="B12" s="423"/>
      <c r="F12" s="289">
        <v>90</v>
      </c>
      <c r="G12" s="424">
        <v>900</v>
      </c>
      <c r="H12" s="424"/>
      <c r="I12" s="433">
        <v>1816</v>
      </c>
      <c r="J12" s="433"/>
    </row>
    <row r="13" spans="1:10" ht="18.75" customHeight="1">
      <c r="A13" s="425" t="s">
        <v>363</v>
      </c>
      <c r="B13" s="425"/>
      <c r="C13" s="157"/>
      <c r="D13" s="157"/>
      <c r="E13" s="157"/>
      <c r="F13" s="156" t="s">
        <v>364</v>
      </c>
      <c r="G13" s="426" t="s">
        <v>365</v>
      </c>
      <c r="H13" s="426"/>
      <c r="I13" s="156" t="s">
        <v>366</v>
      </c>
      <c r="J13" s="156"/>
    </row>
    <row r="14" spans="1:10" ht="16.5" customHeight="1">
      <c r="A14" s="155" t="s">
        <v>367</v>
      </c>
      <c r="B14" s="154"/>
      <c r="C14" s="150"/>
      <c r="D14" s="150"/>
      <c r="E14" s="150"/>
      <c r="F14" s="150"/>
      <c r="G14" s="150"/>
      <c r="H14" s="150"/>
      <c r="I14" s="150" t="s">
        <v>368</v>
      </c>
      <c r="J14" s="150"/>
    </row>
    <row r="15" spans="1:10" ht="12" customHeight="1">
      <c r="A15" s="153" t="s">
        <v>369</v>
      </c>
      <c r="B15" s="152"/>
      <c r="C15" s="151"/>
      <c r="D15" s="151"/>
      <c r="E15" s="151"/>
      <c r="F15" s="151"/>
      <c r="G15" s="151"/>
      <c r="H15" s="151"/>
      <c r="J15" s="150"/>
    </row>
    <row r="16" spans="1:10" ht="15.6" customHeight="1">
      <c r="A16" s="427" t="s">
        <v>370</v>
      </c>
      <c r="B16" s="428" t="s">
        <v>371</v>
      </c>
      <c r="C16" s="430" t="s">
        <v>372</v>
      </c>
      <c r="D16" s="431"/>
      <c r="E16" s="431"/>
      <c r="F16" s="431"/>
      <c r="G16" s="431"/>
      <c r="H16" s="431"/>
      <c r="I16" s="431"/>
      <c r="J16" s="432"/>
    </row>
    <row r="17" spans="1:10" ht="150" customHeight="1">
      <c r="A17" s="427"/>
      <c r="B17" s="429"/>
      <c r="C17" s="288" t="s">
        <v>373</v>
      </c>
      <c r="D17" s="288" t="s">
        <v>374</v>
      </c>
      <c r="E17" s="288" t="s">
        <v>375</v>
      </c>
      <c r="F17" s="288" t="s">
        <v>376</v>
      </c>
      <c r="G17" s="288" t="s">
        <v>377</v>
      </c>
      <c r="H17" s="288" t="s">
        <v>378</v>
      </c>
      <c r="I17" s="288" t="s">
        <v>379</v>
      </c>
      <c r="J17" s="288" t="s">
        <v>380</v>
      </c>
    </row>
    <row r="18" spans="1:10" s="257" customFormat="1" ht="13.5" customHeight="1">
      <c r="A18" s="286">
        <v>1</v>
      </c>
      <c r="B18" s="287">
        <v>2</v>
      </c>
      <c r="C18" s="287">
        <v>3</v>
      </c>
      <c r="D18" s="286">
        <v>4</v>
      </c>
      <c r="E18" s="287">
        <v>5</v>
      </c>
      <c r="F18" s="287">
        <v>6</v>
      </c>
      <c r="G18" s="286">
        <v>7</v>
      </c>
      <c r="H18" s="287">
        <v>8</v>
      </c>
      <c r="I18" s="287">
        <v>9</v>
      </c>
      <c r="J18" s="286">
        <v>10</v>
      </c>
    </row>
    <row r="19" spans="1:10" s="257" customFormat="1" ht="29.25" customHeight="1">
      <c r="A19" s="285" t="s">
        <v>381</v>
      </c>
      <c r="B19" s="284"/>
      <c r="C19" s="284"/>
      <c r="D19" s="284"/>
      <c r="E19" s="284"/>
      <c r="F19" s="284"/>
      <c r="G19" s="284"/>
      <c r="H19" s="284"/>
      <c r="I19" s="284"/>
      <c r="J19" s="283"/>
    </row>
    <row r="20" spans="1:10" s="257" customFormat="1" ht="15.6" customHeight="1">
      <c r="A20" s="274" t="s">
        <v>382</v>
      </c>
      <c r="B20" s="273"/>
      <c r="C20" s="273"/>
      <c r="D20" s="273"/>
      <c r="E20" s="273"/>
      <c r="F20" s="273"/>
      <c r="G20" s="273"/>
      <c r="H20" s="273"/>
      <c r="I20" s="273"/>
      <c r="J20" s="279"/>
    </row>
    <row r="21" spans="1:10" s="263" customFormat="1" ht="15.75" customHeight="1">
      <c r="A21" s="270" t="s">
        <v>383</v>
      </c>
      <c r="B21" s="268">
        <v>57</v>
      </c>
      <c r="C21" s="276">
        <v>459441.82</v>
      </c>
      <c r="D21" s="276">
        <v>83485.39</v>
      </c>
      <c r="E21" s="276"/>
      <c r="F21" s="276">
        <v>87614.720000000001</v>
      </c>
      <c r="G21" s="276">
        <v>2696.92</v>
      </c>
      <c r="H21" s="276">
        <v>12373.05</v>
      </c>
      <c r="I21" s="276">
        <v>95066.98</v>
      </c>
      <c r="J21" s="275">
        <f>C21+D21+E21+F21+G21+H21+I21</f>
        <v>740678.88</v>
      </c>
    </row>
    <row r="22" spans="1:10" s="257" customFormat="1" ht="15.6" customHeight="1">
      <c r="A22" s="274" t="s">
        <v>384</v>
      </c>
      <c r="B22" s="273"/>
      <c r="C22" s="282"/>
      <c r="D22" s="282"/>
      <c r="E22" s="282"/>
      <c r="F22" s="282"/>
      <c r="G22" s="282"/>
      <c r="H22" s="282"/>
      <c r="I22" s="282"/>
      <c r="J22" s="281"/>
    </row>
    <row r="23" spans="1:10" s="257" customFormat="1" ht="15.6" customHeight="1">
      <c r="A23" s="274" t="s">
        <v>385</v>
      </c>
      <c r="B23" s="273"/>
      <c r="C23" s="273"/>
      <c r="D23" s="273"/>
      <c r="E23" s="273"/>
      <c r="F23" s="273"/>
      <c r="G23" s="273" t="s">
        <v>386</v>
      </c>
      <c r="H23" s="273"/>
      <c r="I23" s="273"/>
      <c r="J23" s="279"/>
    </row>
    <row r="24" spans="1:10" s="257" customFormat="1" ht="15.6" customHeight="1">
      <c r="A24" s="274" t="s">
        <v>387</v>
      </c>
      <c r="B24" s="273" t="s">
        <v>386</v>
      </c>
      <c r="C24" s="273" t="s">
        <v>386</v>
      </c>
      <c r="D24" s="280" t="s">
        <v>386</v>
      </c>
      <c r="E24" s="273" t="s">
        <v>386</v>
      </c>
      <c r="F24" s="273" t="s">
        <v>386</v>
      </c>
      <c r="G24" s="273" t="s">
        <v>386</v>
      </c>
      <c r="H24" s="273" t="s">
        <v>386</v>
      </c>
      <c r="I24" s="273" t="s">
        <v>386</v>
      </c>
      <c r="J24" s="278" t="s">
        <v>386</v>
      </c>
    </row>
    <row r="25" spans="1:10" s="257" customFormat="1" ht="15.6" customHeight="1">
      <c r="A25" s="274" t="s">
        <v>388</v>
      </c>
      <c r="B25" s="273"/>
      <c r="C25" s="273"/>
      <c r="D25" s="273" t="s">
        <v>386</v>
      </c>
      <c r="E25" s="273"/>
      <c r="F25" s="273"/>
      <c r="G25" s="273" t="s">
        <v>386</v>
      </c>
      <c r="H25" s="273"/>
      <c r="I25" s="273"/>
      <c r="J25" s="279"/>
    </row>
    <row r="26" spans="1:10" s="257" customFormat="1" ht="15.6" customHeight="1">
      <c r="A26" s="274" t="s">
        <v>389</v>
      </c>
      <c r="B26" s="273"/>
      <c r="C26" s="273"/>
      <c r="D26" s="273" t="s">
        <v>386</v>
      </c>
      <c r="E26" s="273"/>
      <c r="F26" s="273"/>
      <c r="G26" s="273" t="s">
        <v>386</v>
      </c>
      <c r="H26" s="273"/>
      <c r="I26" s="273"/>
      <c r="J26" s="279"/>
    </row>
    <row r="27" spans="1:10" s="257" customFormat="1" ht="15.6" customHeight="1">
      <c r="A27" s="274" t="s">
        <v>390</v>
      </c>
      <c r="B27" s="273"/>
      <c r="C27" s="273"/>
      <c r="D27" s="273" t="s">
        <v>386</v>
      </c>
      <c r="E27" s="273"/>
      <c r="F27" s="273"/>
      <c r="G27" s="273" t="s">
        <v>386</v>
      </c>
      <c r="H27" s="273"/>
      <c r="I27" s="273"/>
      <c r="J27" s="279"/>
    </row>
    <row r="28" spans="1:10" s="263" customFormat="1" ht="28.95" customHeight="1">
      <c r="A28" s="270" t="s">
        <v>391</v>
      </c>
      <c r="B28" s="268">
        <v>104</v>
      </c>
      <c r="C28" s="276">
        <v>727666.73</v>
      </c>
      <c r="D28" s="276"/>
      <c r="E28" s="276">
        <v>98016.45</v>
      </c>
      <c r="F28" s="276">
        <v>38442.74</v>
      </c>
      <c r="G28" s="276">
        <v>0</v>
      </c>
      <c r="H28" s="276">
        <v>43167.72</v>
      </c>
      <c r="I28" s="276">
        <v>47871.6</v>
      </c>
      <c r="J28" s="275">
        <f>C28+D28+E28+F28+G28+H28+I28</f>
        <v>955165.23999999987</v>
      </c>
    </row>
    <row r="29" spans="1:10" s="257" customFormat="1" ht="15.6" customHeight="1">
      <c r="A29" s="274" t="s">
        <v>392</v>
      </c>
      <c r="B29" s="273" t="s">
        <v>386</v>
      </c>
      <c r="C29" s="273" t="s">
        <v>386</v>
      </c>
      <c r="D29" s="280" t="s">
        <v>386</v>
      </c>
      <c r="E29" s="273" t="s">
        <v>386</v>
      </c>
      <c r="F29" s="273" t="s">
        <v>386</v>
      </c>
      <c r="G29" s="273" t="s">
        <v>386</v>
      </c>
      <c r="H29" s="273" t="s">
        <v>386</v>
      </c>
      <c r="I29" s="273" t="s">
        <v>386</v>
      </c>
      <c r="J29" s="278" t="s">
        <v>386</v>
      </c>
    </row>
    <row r="30" spans="1:10" s="257" customFormat="1" ht="15.6" customHeight="1">
      <c r="A30" s="274" t="s">
        <v>393</v>
      </c>
      <c r="B30" s="273"/>
      <c r="C30" s="273"/>
      <c r="D30" s="273" t="s">
        <v>386</v>
      </c>
      <c r="E30" s="273"/>
      <c r="F30" s="273"/>
      <c r="G30" s="273"/>
      <c r="H30" s="273"/>
      <c r="I30" s="273"/>
      <c r="J30" s="279"/>
    </row>
    <row r="31" spans="1:10" s="257" customFormat="1" ht="35.25" customHeight="1">
      <c r="A31" s="274" t="s">
        <v>394</v>
      </c>
      <c r="B31" s="273"/>
      <c r="C31" s="273"/>
      <c r="D31" s="273" t="s">
        <v>386</v>
      </c>
      <c r="E31" s="273" t="s">
        <v>386</v>
      </c>
      <c r="F31" s="273"/>
      <c r="G31" s="273"/>
      <c r="H31" s="273"/>
      <c r="I31" s="273"/>
      <c r="J31" s="279"/>
    </row>
    <row r="32" spans="1:10" s="257" customFormat="1" ht="42" customHeight="1">
      <c r="A32" s="274" t="s">
        <v>395</v>
      </c>
      <c r="B32" s="273"/>
      <c r="C32" s="273"/>
      <c r="D32" s="273" t="s">
        <v>386</v>
      </c>
      <c r="E32" s="273"/>
      <c r="F32" s="273"/>
      <c r="G32" s="273"/>
      <c r="H32" s="273"/>
      <c r="I32" s="273"/>
      <c r="J32" s="279"/>
    </row>
    <row r="33" spans="1:10" s="257" customFormat="1" ht="15.6" customHeight="1">
      <c r="A33" s="274" t="s">
        <v>396</v>
      </c>
      <c r="B33" s="273"/>
      <c r="C33" s="273"/>
      <c r="D33" s="273"/>
      <c r="E33" s="273"/>
      <c r="F33" s="273"/>
      <c r="G33" s="273"/>
      <c r="H33" s="273"/>
      <c r="I33" s="273"/>
      <c r="J33" s="278"/>
    </row>
    <row r="34" spans="1:10" s="263" customFormat="1" ht="22.5" customHeight="1">
      <c r="A34" s="270" t="s">
        <v>397</v>
      </c>
      <c r="B34" s="268">
        <f>B19+B20+B21+B23+B28</f>
        <v>161</v>
      </c>
      <c r="C34" s="269" t="s">
        <v>386</v>
      </c>
      <c r="D34" s="268" t="s">
        <v>386</v>
      </c>
      <c r="E34" s="268" t="s">
        <v>386</v>
      </c>
      <c r="F34" s="268" t="s">
        <v>386</v>
      </c>
      <c r="G34" s="268" t="s">
        <v>386</v>
      </c>
      <c r="H34" s="268" t="s">
        <v>386</v>
      </c>
      <c r="I34" s="268" t="s">
        <v>386</v>
      </c>
      <c r="J34" s="277" t="s">
        <v>386</v>
      </c>
    </row>
    <row r="35" spans="1:10" s="263" customFormat="1" ht="45" customHeight="1">
      <c r="A35" s="270" t="s">
        <v>398</v>
      </c>
      <c r="B35" s="268" t="s">
        <v>386</v>
      </c>
      <c r="C35" s="276">
        <f>C21+C28</f>
        <v>1187108.55</v>
      </c>
      <c r="D35" s="276">
        <f>D21</f>
        <v>83485.39</v>
      </c>
      <c r="E35" s="276">
        <f t="shared" ref="E35:J35" si="0">E21+E28</f>
        <v>98016.45</v>
      </c>
      <c r="F35" s="276">
        <f t="shared" si="0"/>
        <v>126057.45999999999</v>
      </c>
      <c r="G35" s="276">
        <f t="shared" si="0"/>
        <v>2696.92</v>
      </c>
      <c r="H35" s="276">
        <f t="shared" si="0"/>
        <v>55540.770000000004</v>
      </c>
      <c r="I35" s="276">
        <f t="shared" si="0"/>
        <v>142938.57999999999</v>
      </c>
      <c r="J35" s="275">
        <f t="shared" si="0"/>
        <v>1695844.1199999999</v>
      </c>
    </row>
    <row r="36" spans="1:10" s="257" customFormat="1" ht="15.6" customHeight="1">
      <c r="A36" s="274" t="s">
        <v>399</v>
      </c>
      <c r="B36" s="273" t="s">
        <v>386</v>
      </c>
      <c r="C36" s="273" t="s">
        <v>386</v>
      </c>
      <c r="D36" s="273" t="s">
        <v>386</v>
      </c>
      <c r="E36" s="273" t="s">
        <v>386</v>
      </c>
      <c r="F36" s="273" t="s">
        <v>386</v>
      </c>
      <c r="G36" s="273" t="s">
        <v>386</v>
      </c>
      <c r="H36" s="273" t="s">
        <v>386</v>
      </c>
      <c r="I36" s="273" t="s">
        <v>386</v>
      </c>
      <c r="J36" s="272">
        <v>4511</v>
      </c>
    </row>
    <row r="37" spans="1:10" s="263" customFormat="1" ht="38.25" customHeight="1">
      <c r="A37" s="270" t="s">
        <v>400</v>
      </c>
      <c r="B37" s="268" t="s">
        <v>386</v>
      </c>
      <c r="C37" s="269" t="s">
        <v>386</v>
      </c>
      <c r="D37" s="268" t="s">
        <v>386</v>
      </c>
      <c r="E37" s="268" t="s">
        <v>386</v>
      </c>
      <c r="F37" s="268" t="s">
        <v>386</v>
      </c>
      <c r="G37" s="268" t="s">
        <v>386</v>
      </c>
      <c r="H37" s="268" t="s">
        <v>386</v>
      </c>
      <c r="I37" s="268" t="s">
        <v>386</v>
      </c>
      <c r="J37" s="271"/>
    </row>
    <row r="38" spans="1:10" s="263" customFormat="1" ht="15.6" customHeight="1">
      <c r="A38" s="270" t="s">
        <v>401</v>
      </c>
      <c r="B38" s="268" t="s">
        <v>386</v>
      </c>
      <c r="C38" s="269" t="s">
        <v>386</v>
      </c>
      <c r="D38" s="268" t="s">
        <v>386</v>
      </c>
      <c r="E38" s="268" t="s">
        <v>386</v>
      </c>
      <c r="F38" s="268" t="s">
        <v>386</v>
      </c>
      <c r="G38" s="268" t="s">
        <v>386</v>
      </c>
      <c r="H38" s="268" t="s">
        <v>386</v>
      </c>
      <c r="I38" s="268" t="s">
        <v>386</v>
      </c>
      <c r="J38" s="267">
        <f>J35+J36+J37</f>
        <v>1700355.1199999999</v>
      </c>
    </row>
    <row r="39" spans="1:10" s="263" customFormat="1" ht="27.75" customHeight="1">
      <c r="A39" s="266" t="s">
        <v>402</v>
      </c>
      <c r="B39" s="265">
        <v>1</v>
      </c>
      <c r="C39" s="265" t="s">
        <v>386</v>
      </c>
      <c r="D39" s="265" t="s">
        <v>386</v>
      </c>
      <c r="E39" s="265" t="s">
        <v>386</v>
      </c>
      <c r="F39" s="265" t="s">
        <v>386</v>
      </c>
      <c r="G39" s="265" t="s">
        <v>386</v>
      </c>
      <c r="H39" s="265" t="s">
        <v>386</v>
      </c>
      <c r="I39" s="265" t="s">
        <v>386</v>
      </c>
      <c r="J39" s="264" t="s">
        <v>386</v>
      </c>
    </row>
    <row r="40" spans="1:10" s="257" customFormat="1" ht="19.5" customHeight="1" outlineLevel="1">
      <c r="A40" s="419" t="s">
        <v>403</v>
      </c>
      <c r="B40" s="419"/>
      <c r="C40" s="419"/>
      <c r="D40" s="419"/>
      <c r="E40" s="419"/>
      <c r="F40" s="419"/>
      <c r="G40" s="419"/>
      <c r="H40" s="419"/>
      <c r="I40" s="419"/>
      <c r="J40" s="419"/>
    </row>
    <row r="41" spans="1:10" s="257" customFormat="1" ht="14.25" customHeight="1" outlineLevel="1">
      <c r="A41" s="419" t="s">
        <v>404</v>
      </c>
      <c r="B41" s="419"/>
      <c r="C41" s="419"/>
      <c r="D41" s="419"/>
      <c r="E41" s="419"/>
      <c r="F41" s="419"/>
      <c r="G41" s="419"/>
      <c r="H41" s="419"/>
      <c r="I41" s="419"/>
      <c r="J41" s="419"/>
    </row>
    <row r="42" spans="1:10" s="257" customFormat="1" ht="16.5" customHeight="1" outlineLevel="1">
      <c r="A42" s="419" t="s">
        <v>405</v>
      </c>
      <c r="B42" s="419"/>
      <c r="C42" s="419"/>
      <c r="D42" s="419"/>
      <c r="E42" s="419"/>
      <c r="F42" s="419"/>
      <c r="G42" s="419"/>
      <c r="H42" s="419"/>
      <c r="I42" s="419"/>
      <c r="J42" s="419"/>
    </row>
    <row r="43" spans="1:10" s="257" customFormat="1" ht="24.75" customHeight="1" outlineLevel="1">
      <c r="A43" s="419" t="s">
        <v>406</v>
      </c>
      <c r="B43" s="419"/>
      <c r="C43" s="419"/>
      <c r="D43" s="419"/>
      <c r="E43" s="419"/>
      <c r="F43" s="419"/>
      <c r="G43" s="419"/>
      <c r="H43" s="419"/>
      <c r="I43" s="419"/>
      <c r="J43" s="419"/>
    </row>
    <row r="44" spans="1:10" s="257" customFormat="1" ht="14.25" customHeight="1" outlineLevel="1">
      <c r="A44" s="419" t="s">
        <v>407</v>
      </c>
      <c r="B44" s="419"/>
      <c r="C44" s="419"/>
      <c r="D44" s="419"/>
      <c r="E44" s="419"/>
      <c r="F44" s="419"/>
      <c r="G44" s="419"/>
      <c r="H44" s="419"/>
      <c r="I44" s="419"/>
      <c r="J44" s="419"/>
    </row>
    <row r="45" spans="1:10" s="257" customFormat="1" ht="12.75" customHeight="1" outlineLevel="1">
      <c r="A45" s="419" t="s">
        <v>408</v>
      </c>
      <c r="B45" s="419"/>
      <c r="C45" s="419"/>
      <c r="D45" s="419"/>
      <c r="E45" s="419"/>
      <c r="F45" s="419"/>
      <c r="G45" s="419"/>
      <c r="H45" s="419"/>
      <c r="I45" s="419"/>
      <c r="J45" s="419"/>
    </row>
    <row r="46" spans="1:10" s="257" customFormat="1" ht="15" customHeight="1" outlineLevel="1">
      <c r="A46" s="419" t="s">
        <v>409</v>
      </c>
      <c r="B46" s="419"/>
      <c r="C46" s="419"/>
      <c r="D46" s="419"/>
      <c r="E46" s="419"/>
      <c r="F46" s="419"/>
      <c r="G46" s="419"/>
      <c r="H46" s="419"/>
      <c r="I46" s="419"/>
      <c r="J46" s="419"/>
    </row>
    <row r="47" spans="1:10" s="257" customFormat="1" ht="24.75" customHeight="1" outlineLevel="1">
      <c r="A47" s="419" t="s">
        <v>410</v>
      </c>
      <c r="B47" s="419"/>
      <c r="C47" s="419"/>
      <c r="D47" s="419"/>
      <c r="E47" s="419"/>
      <c r="F47" s="419"/>
      <c r="G47" s="419"/>
      <c r="H47" s="419"/>
      <c r="I47" s="419"/>
      <c r="J47" s="419"/>
    </row>
    <row r="48" spans="1:10" s="257" customFormat="1" ht="12" customHeight="1" outlineLevel="1">
      <c r="A48" s="420" t="s">
        <v>411</v>
      </c>
      <c r="B48" s="420"/>
      <c r="C48" s="420"/>
      <c r="D48" s="420"/>
      <c r="E48" s="420"/>
      <c r="F48" s="420"/>
      <c r="G48" s="420"/>
      <c r="H48" s="420"/>
      <c r="I48" s="420"/>
      <c r="J48" s="420"/>
    </row>
    <row r="49" spans="1:10" ht="15" customHeight="1" outlineLevel="1">
      <c r="A49" s="421" t="s">
        <v>412</v>
      </c>
      <c r="B49" s="421"/>
      <c r="C49" s="421"/>
      <c r="D49" s="421"/>
      <c r="E49" s="421"/>
      <c r="F49" s="421"/>
      <c r="G49" s="421"/>
      <c r="H49" s="421"/>
      <c r="I49" s="421"/>
      <c r="J49" s="421"/>
    </row>
    <row r="50" spans="1:10" s="260" customFormat="1" ht="25.5" customHeight="1">
      <c r="A50" s="262" t="s">
        <v>74</v>
      </c>
      <c r="B50" s="262"/>
      <c r="C50" s="261"/>
      <c r="E50" s="417" t="s">
        <v>75</v>
      </c>
      <c r="F50" s="417"/>
      <c r="G50" s="417"/>
      <c r="H50" s="417"/>
      <c r="I50" s="417"/>
      <c r="J50" s="417"/>
    </row>
    <row r="51" spans="1:10" s="257" customFormat="1" ht="11.25" customHeight="1">
      <c r="A51" s="259"/>
      <c r="C51" s="258" t="s">
        <v>76</v>
      </c>
      <c r="E51" s="418" t="s">
        <v>352</v>
      </c>
      <c r="F51" s="418"/>
      <c r="G51" s="418"/>
      <c r="H51" s="418"/>
      <c r="I51" s="418"/>
      <c r="J51" s="418"/>
    </row>
    <row r="52" spans="1:10" s="257" customFormat="1" ht="33.75" customHeight="1">
      <c r="A52" s="422"/>
      <c r="B52" s="422"/>
    </row>
    <row r="53" spans="1:10" s="260" customFormat="1" ht="13.5" customHeight="1">
      <c r="A53" s="416" t="s">
        <v>77</v>
      </c>
      <c r="B53" s="416"/>
      <c r="C53" s="261"/>
      <c r="E53" s="417" t="s">
        <v>78</v>
      </c>
      <c r="F53" s="417"/>
      <c r="G53" s="417"/>
      <c r="H53" s="417"/>
      <c r="I53" s="417"/>
      <c r="J53" s="417"/>
    </row>
    <row r="54" spans="1:10" s="257" customFormat="1" ht="11.25" customHeight="1">
      <c r="A54" s="259"/>
      <c r="C54" s="258" t="s">
        <v>76</v>
      </c>
      <c r="E54" s="418" t="s">
        <v>352</v>
      </c>
      <c r="F54" s="418"/>
      <c r="G54" s="418"/>
      <c r="H54" s="418"/>
      <c r="I54" s="418"/>
      <c r="J54" s="418"/>
    </row>
  </sheetData>
  <protectedRanges>
    <protectedRange sqref="A53 E53:F53" name="Range74"/>
  </protectedRanges>
  <mergeCells count="33">
    <mergeCell ref="A7:J7"/>
    <mergeCell ref="C8:F8"/>
    <mergeCell ref="C9:F9"/>
    <mergeCell ref="C10:E10"/>
    <mergeCell ref="F1:J1"/>
    <mergeCell ref="A2:J2"/>
    <mergeCell ref="B3:F3"/>
    <mergeCell ref="A5:J5"/>
    <mergeCell ref="A6:J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pageMargins left="0.70866141732283472" right="0.70866141732283472" top="0.74803149606299213" bottom="0.74803149606299213" header="0.31496062992125984" footer="0.31496062992125984"/>
  <pageSetup paperSize="9" scale="70" firstPageNumber="18"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7C09-C7DA-4154-8692-33247A0820C9}">
  <dimension ref="A1"/>
  <sheetViews>
    <sheetView workbookViewId="0">
      <selection activeCell="E25" sqref="E25"/>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Titulinis</vt:lpstr>
      <vt:lpstr>Turinys</vt:lpstr>
      <vt:lpstr>Forma 1-PSDF-P</vt:lpstr>
      <vt:lpstr> Forma 1-PSDF-I</vt:lpstr>
      <vt:lpstr>Forma Nr. 2</vt:lpstr>
      <vt:lpstr>Forma Nr. BV-2</vt:lpstr>
      <vt:lpstr>Lapas1</vt:lpstr>
      <vt:lpstr>' Forma 1-PSDF-I'!Print_Area</vt:lpstr>
      <vt:lpstr>Turinys!Print_Area</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dcterms:created xsi:type="dcterms:W3CDTF">2015-06-05T18:19:34Z</dcterms:created>
  <dcterms:modified xsi:type="dcterms:W3CDTF">2025-04-18T10:23:08Z</dcterms:modified>
  <cp:category/>
  <cp:contentStatus/>
</cp:coreProperties>
</file>