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9009926A-EB8E-4E09-9596-C8A415468EDA}"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1-PSDF-P" sheetId="41" r:id="rId3"/>
    <sheet name="1-PSDF-I " sheetId="40" r:id="rId4"/>
    <sheet name="Forma Nr. 2" sheetId="39" r:id="rId5"/>
    <sheet name="Forma Nr. BV-2" sheetId="38" r:id="rId6"/>
  </sheets>
  <definedNames>
    <definedName name="_xlnm.Print_Area" localSheetId="3">'1-PSDF-I '!$A$1:$O$48</definedName>
    <definedName name="_xlnm.Print_Area" localSheetId="1">Turinys!$A$1:$J$39</definedName>
    <definedName name="_xlnm.Print_Titles" localSheetId="3">'1-PSDF-I '!$19:$21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1" l="1"/>
  <c r="E66" i="41" s="1"/>
  <c r="C28" i="41"/>
  <c r="C27" i="41"/>
  <c r="D28" i="41"/>
  <c r="D27" i="41" s="1"/>
  <c r="F28" i="41"/>
  <c r="F27" i="41" s="1"/>
  <c r="G28" i="41"/>
  <c r="G27" i="41" s="1"/>
  <c r="G66" i="41" s="1"/>
  <c r="I28" i="41"/>
  <c r="I27" i="41" s="1"/>
  <c r="I66" i="41" s="1"/>
  <c r="C29" i="41"/>
  <c r="H29" i="41" s="1"/>
  <c r="D29" i="41"/>
  <c r="F29" i="41"/>
  <c r="G29" i="41"/>
  <c r="I29" i="41"/>
  <c r="C30" i="41"/>
  <c r="D30" i="41"/>
  <c r="F30" i="41"/>
  <c r="H30" i="41" s="1"/>
  <c r="G30" i="41"/>
  <c r="I30" i="41"/>
  <c r="C31" i="41"/>
  <c r="D31" i="41"/>
  <c r="F31" i="41"/>
  <c r="G31" i="41"/>
  <c r="H31" i="41"/>
  <c r="I31" i="41"/>
  <c r="C32" i="41"/>
  <c r="H32" i="41" s="1"/>
  <c r="D32" i="41"/>
  <c r="F32" i="41"/>
  <c r="G32" i="41"/>
  <c r="I32" i="41"/>
  <c r="H33" i="41"/>
  <c r="H34" i="41"/>
  <c r="H35" i="41"/>
  <c r="H36" i="41"/>
  <c r="H37" i="41"/>
  <c r="C38" i="41"/>
  <c r="H38" i="41" s="1"/>
  <c r="D38" i="41"/>
  <c r="F38" i="41"/>
  <c r="G38" i="41"/>
  <c r="I38" i="41"/>
  <c r="H39" i="41"/>
  <c r="H40" i="41"/>
  <c r="H41" i="41"/>
  <c r="H42" i="41"/>
  <c r="H43" i="41"/>
  <c r="H45" i="41"/>
  <c r="F46" i="41"/>
  <c r="H47" i="41"/>
  <c r="D48" i="41"/>
  <c r="D46" i="41" s="1"/>
  <c r="H46" i="41" s="1"/>
  <c r="F48" i="41"/>
  <c r="G48" i="41"/>
  <c r="G46" i="41"/>
  <c r="I48" i="41"/>
  <c r="I46" i="41" s="1"/>
  <c r="H49" i="41"/>
  <c r="H50" i="41"/>
  <c r="H51" i="41"/>
  <c r="H52" i="41"/>
  <c r="H53" i="41"/>
  <c r="H54" i="41"/>
  <c r="H55" i="41"/>
  <c r="H56" i="41"/>
  <c r="H57" i="41"/>
  <c r="D58" i="41"/>
  <c r="I58" i="41"/>
  <c r="H59" i="41"/>
  <c r="C60" i="41"/>
  <c r="C58" i="41" s="1"/>
  <c r="D60" i="41"/>
  <c r="F61" i="41"/>
  <c r="G61" i="41"/>
  <c r="G60" i="41"/>
  <c r="G58" i="41"/>
  <c r="F62" i="41"/>
  <c r="H62" i="41" s="1"/>
  <c r="G62" i="41"/>
  <c r="C63" i="41"/>
  <c r="C44" i="41" s="1"/>
  <c r="D63" i="41"/>
  <c r="F63" i="41"/>
  <c r="G63" i="41"/>
  <c r="G44" i="41" s="1"/>
  <c r="I63" i="41"/>
  <c r="I44" i="41" s="1"/>
  <c r="H64" i="41"/>
  <c r="H65" i="41"/>
  <c r="H63" i="41"/>
  <c r="H61" i="41"/>
  <c r="C23" i="40"/>
  <c r="D23" i="40"/>
  <c r="F23" i="40"/>
  <c r="G23" i="40"/>
  <c r="G22" i="40" s="1"/>
  <c r="H23" i="40"/>
  <c r="H22" i="40" s="1"/>
  <c r="I23" i="40"/>
  <c r="I22" i="40" s="1"/>
  <c r="J23" i="40"/>
  <c r="J22" i="40"/>
  <c r="L23" i="40"/>
  <c r="M23" i="40"/>
  <c r="N23" i="40"/>
  <c r="N22" i="40" s="1"/>
  <c r="E24" i="40"/>
  <c r="K24" i="40"/>
  <c r="O24" i="40" s="1"/>
  <c r="O23" i="40" s="1"/>
  <c r="E25" i="40"/>
  <c r="K25" i="40"/>
  <c r="O25" i="40" s="1"/>
  <c r="E26" i="40"/>
  <c r="K26" i="40"/>
  <c r="O26" i="40" s="1"/>
  <c r="E27" i="40"/>
  <c r="K27" i="40"/>
  <c r="O27" i="40"/>
  <c r="C28" i="40"/>
  <c r="C22" i="40" s="1"/>
  <c r="D28" i="40"/>
  <c r="D22" i="40"/>
  <c r="F28" i="40"/>
  <c r="G28" i="40"/>
  <c r="H28" i="40"/>
  <c r="I28" i="40"/>
  <c r="J28" i="40"/>
  <c r="L28" i="40"/>
  <c r="L22" i="40" s="1"/>
  <c r="M28" i="40"/>
  <c r="N28" i="40"/>
  <c r="E29" i="40"/>
  <c r="E28" i="40" s="1"/>
  <c r="K29" i="40"/>
  <c r="O29" i="40" s="1"/>
  <c r="E30" i="40"/>
  <c r="K30" i="40"/>
  <c r="O30" i="40" s="1"/>
  <c r="E31" i="40"/>
  <c r="K31" i="40"/>
  <c r="O31" i="40" s="1"/>
  <c r="E32" i="40"/>
  <c r="K32" i="40"/>
  <c r="O32" i="40"/>
  <c r="E33" i="40"/>
  <c r="K33" i="40"/>
  <c r="E34" i="40"/>
  <c r="K34" i="40"/>
  <c r="O34" i="40" s="1"/>
  <c r="E35" i="40"/>
  <c r="K35" i="40"/>
  <c r="O35" i="40"/>
  <c r="E36" i="40"/>
  <c r="K36" i="40"/>
  <c r="O36" i="40"/>
  <c r="F22" i="40"/>
  <c r="M22" i="40"/>
  <c r="E23" i="40"/>
  <c r="E22" i="40" s="1"/>
  <c r="I38" i="39"/>
  <c r="I37" i="39" s="1"/>
  <c r="I36" i="39" s="1"/>
  <c r="I35" i="39" s="1"/>
  <c r="J38" i="39"/>
  <c r="J37" i="39" s="1"/>
  <c r="J36" i="39" s="1"/>
  <c r="J35" i="39" s="1"/>
  <c r="K38" i="39"/>
  <c r="K37" i="39"/>
  <c r="K36" i="39" s="1"/>
  <c r="K35" i="39" s="1"/>
  <c r="L38" i="39"/>
  <c r="L37" i="39"/>
  <c r="L36" i="39" s="1"/>
  <c r="I40" i="39"/>
  <c r="J40" i="39"/>
  <c r="K40" i="39"/>
  <c r="L40" i="39"/>
  <c r="I44" i="39"/>
  <c r="I43" i="39" s="1"/>
  <c r="I42" i="39" s="1"/>
  <c r="J44" i="39"/>
  <c r="J43" i="39" s="1"/>
  <c r="J42" i="39" s="1"/>
  <c r="K44" i="39"/>
  <c r="K43" i="39"/>
  <c r="K42" i="39"/>
  <c r="L44" i="39"/>
  <c r="L43" i="39" s="1"/>
  <c r="L42" i="39" s="1"/>
  <c r="I49" i="39"/>
  <c r="I48" i="39" s="1"/>
  <c r="I47" i="39" s="1"/>
  <c r="I46" i="39" s="1"/>
  <c r="J49" i="39"/>
  <c r="J48" i="39" s="1"/>
  <c r="J47" i="39" s="1"/>
  <c r="J46" i="39" s="1"/>
  <c r="K49" i="39"/>
  <c r="K48" i="39" s="1"/>
  <c r="K47" i="39" s="1"/>
  <c r="K46" i="39" s="1"/>
  <c r="L49" i="39"/>
  <c r="L48" i="39" s="1"/>
  <c r="L47" i="39" s="1"/>
  <c r="L46" i="39" s="1"/>
  <c r="I68" i="39"/>
  <c r="I67" i="39" s="1"/>
  <c r="J68" i="39"/>
  <c r="J67" i="39" s="1"/>
  <c r="J66" i="39" s="1"/>
  <c r="J65" i="39" s="1"/>
  <c r="K68" i="39"/>
  <c r="K67" i="39"/>
  <c r="K66" i="39" s="1"/>
  <c r="K65" i="39" s="1"/>
  <c r="L68" i="39"/>
  <c r="L67" i="39" s="1"/>
  <c r="L66" i="39" s="1"/>
  <c r="L65" i="39" s="1"/>
  <c r="I73" i="39"/>
  <c r="I72" i="39" s="1"/>
  <c r="J73" i="39"/>
  <c r="J72" i="39"/>
  <c r="K73" i="39"/>
  <c r="K72" i="39" s="1"/>
  <c r="L73" i="39"/>
  <c r="L72" i="39" s="1"/>
  <c r="I78" i="39"/>
  <c r="I77" i="39" s="1"/>
  <c r="J78" i="39"/>
  <c r="J77" i="39"/>
  <c r="K78" i="39"/>
  <c r="K77" i="39" s="1"/>
  <c r="L78" i="39"/>
  <c r="L77" i="39" s="1"/>
  <c r="L82" i="39"/>
  <c r="I83" i="39"/>
  <c r="I82" i="39" s="1"/>
  <c r="I84" i="39"/>
  <c r="J84" i="39"/>
  <c r="J83" i="39" s="1"/>
  <c r="J82" i="39" s="1"/>
  <c r="K84" i="39"/>
  <c r="K83" i="39" s="1"/>
  <c r="K82" i="39" s="1"/>
  <c r="L84" i="39"/>
  <c r="L83" i="39"/>
  <c r="L87" i="39"/>
  <c r="L86" i="39" s="1"/>
  <c r="J88" i="39"/>
  <c r="J87" i="39" s="1"/>
  <c r="J86" i="39" s="1"/>
  <c r="K88" i="39"/>
  <c r="K87" i="39" s="1"/>
  <c r="K86" i="39" s="1"/>
  <c r="I89" i="39"/>
  <c r="I88" i="39" s="1"/>
  <c r="I87" i="39" s="1"/>
  <c r="I86" i="39" s="1"/>
  <c r="J89" i="39"/>
  <c r="K89" i="39"/>
  <c r="L89" i="39"/>
  <c r="L88" i="39"/>
  <c r="L94" i="39"/>
  <c r="L93" i="39" s="1"/>
  <c r="I95" i="39"/>
  <c r="I94" i="39" s="1"/>
  <c r="I93" i="39" s="1"/>
  <c r="K95" i="39"/>
  <c r="K94" i="39" s="1"/>
  <c r="I96" i="39"/>
  <c r="J96" i="39"/>
  <c r="J95" i="39" s="1"/>
  <c r="J94" i="39" s="1"/>
  <c r="K96" i="39"/>
  <c r="L96" i="39"/>
  <c r="L95" i="39"/>
  <c r="L100" i="39"/>
  <c r="L99" i="39"/>
  <c r="I101" i="39"/>
  <c r="I100" i="39"/>
  <c r="I99" i="39"/>
  <c r="J101" i="39"/>
  <c r="J100" i="39" s="1"/>
  <c r="J99" i="39" s="1"/>
  <c r="K101" i="39"/>
  <c r="K100" i="39"/>
  <c r="K99" i="39" s="1"/>
  <c r="L101" i="39"/>
  <c r="L104" i="39"/>
  <c r="I105" i="39"/>
  <c r="I104" i="39" s="1"/>
  <c r="K105" i="39"/>
  <c r="K104" i="39" s="1"/>
  <c r="I106" i="39"/>
  <c r="J106" i="39"/>
  <c r="J105" i="39" s="1"/>
  <c r="J104" i="39" s="1"/>
  <c r="K106" i="39"/>
  <c r="L106" i="39"/>
  <c r="L105" i="39"/>
  <c r="I109" i="39"/>
  <c r="I110" i="39"/>
  <c r="J110" i="39"/>
  <c r="J109" i="39" s="1"/>
  <c r="K110" i="39"/>
  <c r="K109" i="39" s="1"/>
  <c r="L110" i="39"/>
  <c r="L109" i="39"/>
  <c r="L114" i="39"/>
  <c r="I115" i="39"/>
  <c r="I114" i="39" s="1"/>
  <c r="I116" i="39"/>
  <c r="J116" i="39"/>
  <c r="J115" i="39" s="1"/>
  <c r="J114" i="39" s="1"/>
  <c r="K116" i="39"/>
  <c r="K115" i="39" s="1"/>
  <c r="K114" i="39" s="1"/>
  <c r="L116" i="39"/>
  <c r="L115" i="39"/>
  <c r="L120" i="39"/>
  <c r="L119" i="39" s="1"/>
  <c r="L113" i="39" s="1"/>
  <c r="I121" i="39"/>
  <c r="I120" i="39"/>
  <c r="I119" i="39" s="1"/>
  <c r="J121" i="39"/>
  <c r="J120" i="39" s="1"/>
  <c r="J119" i="39" s="1"/>
  <c r="K121" i="39"/>
  <c r="K120" i="39" s="1"/>
  <c r="K119" i="39" s="1"/>
  <c r="L121" i="39"/>
  <c r="K124" i="39"/>
  <c r="K123" i="39" s="1"/>
  <c r="I125" i="39"/>
  <c r="I124" i="39" s="1"/>
  <c r="I123" i="39" s="1"/>
  <c r="J125" i="39"/>
  <c r="J124" i="39" s="1"/>
  <c r="J123" i="39" s="1"/>
  <c r="K125" i="39"/>
  <c r="L125" i="39"/>
  <c r="L124" i="39" s="1"/>
  <c r="L123" i="39" s="1"/>
  <c r="L128" i="39"/>
  <c r="L127" i="39" s="1"/>
  <c r="I129" i="39"/>
  <c r="I128" i="39"/>
  <c r="I127" i="39" s="1"/>
  <c r="J129" i="39"/>
  <c r="J128" i="39" s="1"/>
  <c r="J127" i="39" s="1"/>
  <c r="K129" i="39"/>
  <c r="K128" i="39" s="1"/>
  <c r="K127" i="39" s="1"/>
  <c r="L129" i="39"/>
  <c r="K132" i="39"/>
  <c r="K131" i="39" s="1"/>
  <c r="I133" i="39"/>
  <c r="I132" i="39" s="1"/>
  <c r="I131" i="39" s="1"/>
  <c r="J133" i="39"/>
  <c r="J132" i="39" s="1"/>
  <c r="J131" i="39" s="1"/>
  <c r="K133" i="39"/>
  <c r="L133" i="39"/>
  <c r="L132" i="39" s="1"/>
  <c r="L131" i="39" s="1"/>
  <c r="L136" i="39"/>
  <c r="L135" i="39" s="1"/>
  <c r="I137" i="39"/>
  <c r="I136" i="39"/>
  <c r="I135" i="39" s="1"/>
  <c r="J137" i="39"/>
  <c r="J136" i="39" s="1"/>
  <c r="J135" i="39" s="1"/>
  <c r="K137" i="39"/>
  <c r="K136" i="39" s="1"/>
  <c r="K135" i="39" s="1"/>
  <c r="L137" i="39"/>
  <c r="I142" i="39"/>
  <c r="I141" i="39" s="1"/>
  <c r="I140" i="39" s="1"/>
  <c r="J142" i="39"/>
  <c r="J141" i="39"/>
  <c r="J140" i="39" s="1"/>
  <c r="K142" i="39"/>
  <c r="K141" i="39" s="1"/>
  <c r="K140" i="39" s="1"/>
  <c r="L142" i="39"/>
  <c r="L141" i="39" s="1"/>
  <c r="L140" i="39" s="1"/>
  <c r="L139" i="39" s="1"/>
  <c r="I146" i="39"/>
  <c r="I145" i="39" s="1"/>
  <c r="K146" i="39"/>
  <c r="K145" i="39" s="1"/>
  <c r="I147" i="39"/>
  <c r="J147" i="39"/>
  <c r="J146" i="39" s="1"/>
  <c r="J145" i="39" s="1"/>
  <c r="K147" i="39"/>
  <c r="L147" i="39"/>
  <c r="L146" i="39"/>
  <c r="L145" i="39" s="1"/>
  <c r="I151" i="39"/>
  <c r="I150" i="39" s="1"/>
  <c r="J151" i="39"/>
  <c r="J150" i="39" s="1"/>
  <c r="K151" i="39"/>
  <c r="K150" i="39" s="1"/>
  <c r="L151" i="39"/>
  <c r="L150" i="39" s="1"/>
  <c r="I155" i="39"/>
  <c r="I154" i="39"/>
  <c r="I153" i="39" s="1"/>
  <c r="J155" i="39"/>
  <c r="J154" i="39"/>
  <c r="J153" i="39" s="1"/>
  <c r="K155" i="39"/>
  <c r="K154" i="39" s="1"/>
  <c r="K153" i="39" s="1"/>
  <c r="L155" i="39"/>
  <c r="L154" i="39" s="1"/>
  <c r="L153" i="39" s="1"/>
  <c r="L160" i="39"/>
  <c r="I161" i="39"/>
  <c r="I160" i="39"/>
  <c r="I159" i="39" s="1"/>
  <c r="I158" i="39" s="1"/>
  <c r="J161" i="39"/>
  <c r="J160" i="39" s="1"/>
  <c r="J159" i="39" s="1"/>
  <c r="J158" i="39" s="1"/>
  <c r="K161" i="39"/>
  <c r="K160" i="39"/>
  <c r="K159" i="39" s="1"/>
  <c r="K158" i="39" s="1"/>
  <c r="L161" i="39"/>
  <c r="I166" i="39"/>
  <c r="I165" i="39"/>
  <c r="J166" i="39"/>
  <c r="J165" i="39" s="1"/>
  <c r="K166" i="39"/>
  <c r="K165" i="39" s="1"/>
  <c r="L166" i="39"/>
  <c r="L165" i="39" s="1"/>
  <c r="I169" i="39"/>
  <c r="I171" i="39"/>
  <c r="I170" i="39"/>
  <c r="J171" i="39"/>
  <c r="J170" i="39"/>
  <c r="J169" i="39" s="1"/>
  <c r="J168" i="39" s="1"/>
  <c r="K171" i="39"/>
  <c r="K170" i="39"/>
  <c r="K169" i="39" s="1"/>
  <c r="L171" i="39"/>
  <c r="L170" i="39"/>
  <c r="L169" i="39" s="1"/>
  <c r="J174" i="39"/>
  <c r="K174" i="39"/>
  <c r="K173" i="39" s="1"/>
  <c r="L174" i="39"/>
  <c r="I175" i="39"/>
  <c r="I174" i="39" s="1"/>
  <c r="J175" i="39"/>
  <c r="K175" i="39"/>
  <c r="L175" i="39"/>
  <c r="J179" i="39"/>
  <c r="J173" i="39" s="1"/>
  <c r="I180" i="39"/>
  <c r="I179" i="39" s="1"/>
  <c r="J180" i="39"/>
  <c r="K180" i="39"/>
  <c r="K179" i="39" s="1"/>
  <c r="L180" i="39"/>
  <c r="L179" i="39" s="1"/>
  <c r="I188" i="39"/>
  <c r="I187" i="39" s="1"/>
  <c r="J188" i="39"/>
  <c r="J187" i="39"/>
  <c r="K188" i="39"/>
  <c r="K187" i="39"/>
  <c r="K186" i="39" s="1"/>
  <c r="L188" i="39"/>
  <c r="L187" i="39"/>
  <c r="I191" i="39"/>
  <c r="I190" i="39" s="1"/>
  <c r="J191" i="39"/>
  <c r="J190" i="39" s="1"/>
  <c r="K191" i="39"/>
  <c r="K190" i="39"/>
  <c r="L191" i="39"/>
  <c r="L190" i="39" s="1"/>
  <c r="I196" i="39"/>
  <c r="I195" i="39" s="1"/>
  <c r="J196" i="39"/>
  <c r="J195" i="39" s="1"/>
  <c r="K196" i="39"/>
  <c r="K195" i="39"/>
  <c r="L196" i="39"/>
  <c r="L195" i="39" s="1"/>
  <c r="I202" i="39"/>
  <c r="I201" i="39"/>
  <c r="J202" i="39"/>
  <c r="J201" i="39"/>
  <c r="K202" i="39"/>
  <c r="K201" i="39"/>
  <c r="L202" i="39"/>
  <c r="L201" i="39" s="1"/>
  <c r="I207" i="39"/>
  <c r="I206" i="39" s="1"/>
  <c r="J207" i="39"/>
  <c r="J206" i="39"/>
  <c r="K207" i="39"/>
  <c r="K206" i="39" s="1"/>
  <c r="L207" i="39"/>
  <c r="L206" i="39" s="1"/>
  <c r="K210" i="39"/>
  <c r="K209" i="39" s="1"/>
  <c r="I211" i="39"/>
  <c r="I210" i="39" s="1"/>
  <c r="I209" i="39" s="1"/>
  <c r="J211" i="39"/>
  <c r="J210" i="39" s="1"/>
  <c r="J209" i="39" s="1"/>
  <c r="K211" i="39"/>
  <c r="L211" i="39"/>
  <c r="L210" i="39" s="1"/>
  <c r="L209" i="39" s="1"/>
  <c r="I216" i="39"/>
  <c r="I218" i="39"/>
  <c r="I217" i="39"/>
  <c r="J218" i="39"/>
  <c r="J217" i="39"/>
  <c r="J216" i="39" s="1"/>
  <c r="K218" i="39"/>
  <c r="K217" i="39"/>
  <c r="L218" i="39"/>
  <c r="L217" i="39" s="1"/>
  <c r="I221" i="39"/>
  <c r="I220" i="39"/>
  <c r="J221" i="39"/>
  <c r="J220" i="39"/>
  <c r="K221" i="39"/>
  <c r="K220" i="39" s="1"/>
  <c r="K216" i="39" s="1"/>
  <c r="L221" i="39"/>
  <c r="L220" i="39" s="1"/>
  <c r="I230" i="39"/>
  <c r="I229" i="39" s="1"/>
  <c r="I228" i="39" s="1"/>
  <c r="J230" i="39"/>
  <c r="J229" i="39" s="1"/>
  <c r="J228" i="39" s="1"/>
  <c r="K230" i="39"/>
  <c r="K229" i="39" s="1"/>
  <c r="K228" i="39" s="1"/>
  <c r="L230" i="39"/>
  <c r="L229" i="39"/>
  <c r="L228" i="39" s="1"/>
  <c r="L232" i="39"/>
  <c r="L233" i="39"/>
  <c r="I234" i="39"/>
  <c r="I233" i="39"/>
  <c r="I232" i="39" s="1"/>
  <c r="J234" i="39"/>
  <c r="J233" i="39"/>
  <c r="J232" i="39" s="1"/>
  <c r="K234" i="39"/>
  <c r="K233" i="39"/>
  <c r="K232" i="39" s="1"/>
  <c r="L234" i="39"/>
  <c r="I241" i="39"/>
  <c r="I240" i="39"/>
  <c r="I239" i="39" s="1"/>
  <c r="J241" i="39"/>
  <c r="J240" i="39"/>
  <c r="K241" i="39"/>
  <c r="K240" i="39" s="1"/>
  <c r="L241" i="39"/>
  <c r="L240" i="39" s="1"/>
  <c r="I243" i="39"/>
  <c r="J243" i="39"/>
  <c r="K243" i="39"/>
  <c r="L243" i="39"/>
  <c r="I246" i="39"/>
  <c r="J246" i="39"/>
  <c r="K246" i="39"/>
  <c r="L246" i="39"/>
  <c r="K249" i="39"/>
  <c r="I250" i="39"/>
  <c r="I249" i="39"/>
  <c r="J250" i="39"/>
  <c r="J249" i="39" s="1"/>
  <c r="K250" i="39"/>
  <c r="L250" i="39"/>
  <c r="L249" i="39" s="1"/>
  <c r="K253" i="39"/>
  <c r="I254" i="39"/>
  <c r="I253" i="39"/>
  <c r="J254" i="39"/>
  <c r="J253" i="39" s="1"/>
  <c r="K254" i="39"/>
  <c r="L254" i="39"/>
  <c r="L253" i="39" s="1"/>
  <c r="L257" i="39"/>
  <c r="I258" i="39"/>
  <c r="I257" i="39"/>
  <c r="J258" i="39"/>
  <c r="J257" i="39" s="1"/>
  <c r="K258" i="39"/>
  <c r="K257" i="39" s="1"/>
  <c r="L258" i="39"/>
  <c r="I262" i="39"/>
  <c r="I261" i="39" s="1"/>
  <c r="J262" i="39"/>
  <c r="J261" i="39"/>
  <c r="K262" i="39"/>
  <c r="K261" i="39" s="1"/>
  <c r="L262" i="39"/>
  <c r="L261" i="39" s="1"/>
  <c r="I265" i="39"/>
  <c r="I264" i="39" s="1"/>
  <c r="J265" i="39"/>
  <c r="J264" i="39"/>
  <c r="K265" i="39"/>
  <c r="K264" i="39" s="1"/>
  <c r="L265" i="39"/>
  <c r="L264" i="39" s="1"/>
  <c r="I268" i="39"/>
  <c r="I267" i="39" s="1"/>
  <c r="J268" i="39"/>
  <c r="J267" i="39"/>
  <c r="K268" i="39"/>
  <c r="K267" i="39" s="1"/>
  <c r="L268" i="39"/>
  <c r="L267" i="39" s="1"/>
  <c r="I272" i="39"/>
  <c r="I271" i="39" s="1"/>
  <c r="I273" i="39"/>
  <c r="J273" i="39"/>
  <c r="J272" i="39" s="1"/>
  <c r="K273" i="39"/>
  <c r="K272" i="39" s="1"/>
  <c r="L273" i="39"/>
  <c r="L272" i="39" s="1"/>
  <c r="I275" i="39"/>
  <c r="J275" i="39"/>
  <c r="K275" i="39"/>
  <c r="L275" i="39"/>
  <c r="I278" i="39"/>
  <c r="J278" i="39"/>
  <c r="K278" i="39"/>
  <c r="L278" i="39"/>
  <c r="I282" i="39"/>
  <c r="I281" i="39" s="1"/>
  <c r="J282" i="39"/>
  <c r="J281" i="39" s="1"/>
  <c r="K282" i="39"/>
  <c r="K281" i="39" s="1"/>
  <c r="L282" i="39"/>
  <c r="L281" i="39" s="1"/>
  <c r="I286" i="39"/>
  <c r="I285" i="39" s="1"/>
  <c r="J286" i="39"/>
  <c r="J285" i="39" s="1"/>
  <c r="K286" i="39"/>
  <c r="K285" i="39" s="1"/>
  <c r="L286" i="39"/>
  <c r="L285" i="39" s="1"/>
  <c r="I290" i="39"/>
  <c r="I289" i="39" s="1"/>
  <c r="J290" i="39"/>
  <c r="J289" i="39" s="1"/>
  <c r="K290" i="39"/>
  <c r="K289" i="39" s="1"/>
  <c r="L290" i="39"/>
  <c r="L289" i="39" s="1"/>
  <c r="I294" i="39"/>
  <c r="I293" i="39" s="1"/>
  <c r="J294" i="39"/>
  <c r="J293" i="39" s="1"/>
  <c r="K294" i="39"/>
  <c r="K293" i="39" s="1"/>
  <c r="L294" i="39"/>
  <c r="L293" i="39" s="1"/>
  <c r="I297" i="39"/>
  <c r="I296" i="39" s="1"/>
  <c r="J297" i="39"/>
  <c r="J296" i="39" s="1"/>
  <c r="K297" i="39"/>
  <c r="K296" i="39" s="1"/>
  <c r="L297" i="39"/>
  <c r="L296" i="39" s="1"/>
  <c r="I300" i="39"/>
  <c r="I299" i="39" s="1"/>
  <c r="J300" i="39"/>
  <c r="J299" i="39" s="1"/>
  <c r="K300" i="39"/>
  <c r="K299" i="39" s="1"/>
  <c r="L300" i="39"/>
  <c r="L299" i="39" s="1"/>
  <c r="I306" i="39"/>
  <c r="J306" i="39"/>
  <c r="J305" i="39"/>
  <c r="K306" i="39"/>
  <c r="K305" i="39" s="1"/>
  <c r="K304" i="39" s="1"/>
  <c r="K303" i="39" s="1"/>
  <c r="L306" i="39"/>
  <c r="L305" i="39" s="1"/>
  <c r="I308" i="39"/>
  <c r="I305" i="39" s="1"/>
  <c r="I304" i="39" s="1"/>
  <c r="I303" i="39" s="1"/>
  <c r="J308" i="39"/>
  <c r="K308" i="39"/>
  <c r="L308" i="39"/>
  <c r="I311" i="39"/>
  <c r="J311" i="39"/>
  <c r="K311" i="39"/>
  <c r="L311" i="39"/>
  <c r="I314" i="39"/>
  <c r="I315" i="39"/>
  <c r="J315" i="39"/>
  <c r="J314" i="39"/>
  <c r="K315" i="39"/>
  <c r="K314" i="39"/>
  <c r="L315" i="39"/>
  <c r="L314" i="39" s="1"/>
  <c r="I318" i="39"/>
  <c r="I319" i="39"/>
  <c r="J319" i="39"/>
  <c r="J318" i="39" s="1"/>
  <c r="K319" i="39"/>
  <c r="K318" i="39"/>
  <c r="L319" i="39"/>
  <c r="L318" i="39" s="1"/>
  <c r="I322" i="39"/>
  <c r="I323" i="39"/>
  <c r="J323" i="39"/>
  <c r="J322" i="39" s="1"/>
  <c r="K323" i="39"/>
  <c r="K322" i="39"/>
  <c r="L323" i="39"/>
  <c r="L322" i="39" s="1"/>
  <c r="I326" i="39"/>
  <c r="I327" i="39"/>
  <c r="J327" i="39"/>
  <c r="J326" i="39" s="1"/>
  <c r="K327" i="39"/>
  <c r="K326" i="39"/>
  <c r="L327" i="39"/>
  <c r="L326" i="39" s="1"/>
  <c r="I329" i="39"/>
  <c r="I330" i="39"/>
  <c r="J330" i="39"/>
  <c r="J329" i="39" s="1"/>
  <c r="K330" i="39"/>
  <c r="K329" i="39"/>
  <c r="L330" i="39"/>
  <c r="L329" i="39" s="1"/>
  <c r="I332" i="39"/>
  <c r="I333" i="39"/>
  <c r="J333" i="39"/>
  <c r="J332" i="39" s="1"/>
  <c r="K333" i="39"/>
  <c r="K332" i="39"/>
  <c r="L333" i="39"/>
  <c r="L332" i="39" s="1"/>
  <c r="J337" i="39"/>
  <c r="K337" i="39"/>
  <c r="K336" i="39" s="1"/>
  <c r="I338" i="39"/>
  <c r="I337" i="39"/>
  <c r="J338" i="39"/>
  <c r="K338" i="39"/>
  <c r="L338" i="39"/>
  <c r="L337" i="39" s="1"/>
  <c r="I340" i="39"/>
  <c r="J340" i="39"/>
  <c r="K340" i="39"/>
  <c r="L340" i="39"/>
  <c r="I343" i="39"/>
  <c r="J343" i="39"/>
  <c r="K343" i="39"/>
  <c r="L343" i="39"/>
  <c r="I347" i="39"/>
  <c r="I346" i="39"/>
  <c r="J347" i="39"/>
  <c r="J346" i="39" s="1"/>
  <c r="K347" i="39"/>
  <c r="K346" i="39" s="1"/>
  <c r="L347" i="39"/>
  <c r="L346" i="39" s="1"/>
  <c r="I351" i="39"/>
  <c r="I350" i="39"/>
  <c r="J351" i="39"/>
  <c r="J350" i="39" s="1"/>
  <c r="K351" i="39"/>
  <c r="K350" i="39"/>
  <c r="L351" i="39"/>
  <c r="L350" i="39" s="1"/>
  <c r="I355" i="39"/>
  <c r="I354" i="39" s="1"/>
  <c r="I336" i="39" s="1"/>
  <c r="J355" i="39"/>
  <c r="J354" i="39"/>
  <c r="K355" i="39"/>
  <c r="K354" i="39" s="1"/>
  <c r="L355" i="39"/>
  <c r="L354" i="39" s="1"/>
  <c r="I359" i="39"/>
  <c r="I358" i="39" s="1"/>
  <c r="J359" i="39"/>
  <c r="J358" i="39"/>
  <c r="K359" i="39"/>
  <c r="K358" i="39" s="1"/>
  <c r="L359" i="39"/>
  <c r="L358" i="39" s="1"/>
  <c r="I362" i="39"/>
  <c r="I361" i="39"/>
  <c r="J362" i="39"/>
  <c r="J361" i="39" s="1"/>
  <c r="K362" i="39"/>
  <c r="K361" i="39" s="1"/>
  <c r="L362" i="39"/>
  <c r="L361" i="39" s="1"/>
  <c r="I365" i="39"/>
  <c r="I364" i="39"/>
  <c r="J365" i="39"/>
  <c r="J364" i="39" s="1"/>
  <c r="K365" i="39"/>
  <c r="K364" i="39" s="1"/>
  <c r="L365" i="39"/>
  <c r="L364" i="39" s="1"/>
  <c r="J21" i="38"/>
  <c r="I28" i="38"/>
  <c r="J28" i="38" s="1"/>
  <c r="B34" i="38"/>
  <c r="C35" i="38"/>
  <c r="D35" i="38"/>
  <c r="E35" i="38"/>
  <c r="F35" i="38"/>
  <c r="G35" i="38"/>
  <c r="H35" i="38"/>
  <c r="I35" i="38"/>
  <c r="J304" i="39" l="1"/>
  <c r="J271" i="39"/>
  <c r="J239" i="39"/>
  <c r="J238" i="39" s="1"/>
  <c r="I238" i="39"/>
  <c r="I173" i="39"/>
  <c r="I168" i="39" s="1"/>
  <c r="L159" i="39"/>
  <c r="L158" i="39" s="1"/>
  <c r="I113" i="39"/>
  <c r="K185" i="39"/>
  <c r="L304" i="39"/>
  <c r="L186" i="39"/>
  <c r="L173" i="39"/>
  <c r="L168" i="39" s="1"/>
  <c r="J34" i="39"/>
  <c r="K139" i="39"/>
  <c r="L239" i="39"/>
  <c r="J139" i="39"/>
  <c r="J93" i="39"/>
  <c r="D66" i="41"/>
  <c r="O22" i="40"/>
  <c r="L336" i="39"/>
  <c r="K239" i="39"/>
  <c r="J186" i="39"/>
  <c r="J185" i="39" s="1"/>
  <c r="K113" i="39"/>
  <c r="L35" i="39"/>
  <c r="H27" i="41"/>
  <c r="J35" i="38"/>
  <c r="J38" i="38" s="1"/>
  <c r="L271" i="39"/>
  <c r="L216" i="39"/>
  <c r="K168" i="39"/>
  <c r="K34" i="39" s="1"/>
  <c r="I139" i="39"/>
  <c r="J113" i="39"/>
  <c r="K93" i="39"/>
  <c r="I66" i="39"/>
  <c r="I65" i="39" s="1"/>
  <c r="I34" i="39" s="1"/>
  <c r="I368" i="39" s="1"/>
  <c r="J336" i="39"/>
  <c r="K271" i="39"/>
  <c r="I186" i="39"/>
  <c r="I185" i="39" s="1"/>
  <c r="I184" i="39" s="1"/>
  <c r="O28" i="40"/>
  <c r="D44" i="41"/>
  <c r="K23" i="40"/>
  <c r="K22" i="40" s="1"/>
  <c r="F60" i="41"/>
  <c r="F58" i="41" s="1"/>
  <c r="H58" i="41" s="1"/>
  <c r="K28" i="40"/>
  <c r="H28" i="41"/>
  <c r="C66" i="41"/>
  <c r="H48" i="41"/>
  <c r="H60" i="41" l="1"/>
  <c r="K238" i="39"/>
  <c r="L185" i="39"/>
  <c r="L184" i="39" s="1"/>
  <c r="L34" i="39"/>
  <c r="L368" i="39" s="1"/>
  <c r="L303" i="39"/>
  <c r="K184" i="39"/>
  <c r="K368" i="39" s="1"/>
  <c r="F44" i="41"/>
  <c r="L238" i="39"/>
  <c r="J303" i="39"/>
  <c r="J184" i="39" s="1"/>
  <c r="J368" i="39" s="1"/>
  <c r="F66" i="41" l="1"/>
  <c r="H44" i="41"/>
  <c r="H66" i="41" s="1"/>
</calcChain>
</file>

<file path=xl/sharedStrings.xml><?xml version="1.0" encoding="utf-8"?>
<sst xmlns="http://schemas.openxmlformats.org/spreadsheetml/2006/main" count="720" uniqueCount="428">
  <si>
    <t>VALSTYBINĖ LIGONIŲ KASA PRIE SVEIKATOS APSAUGOS MINISTERIJOS
PRIVALOMOJO SVEIKATOS DRAUDIMO FONDO 
2022 METŲ METINIS BIUDŽETO VYKDYMO ATASKAITŲ RINKINYS
(Valstybinė ligonių kasa)
Vilnius</t>
  </si>
  <si>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</si>
  <si>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</si>
  <si>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</si>
  <si>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</si>
  <si>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ASIGNAVIMŲ VALDYTOJŲ DARBO UŽMOKESČIUI VYKDYMĄ (Forma Nr. BV-2) .........................................................................................................</t>
  </si>
  <si>
    <t>Forma Nr. 1-PSDF-P patvirtinta</t>
  </si>
  <si>
    <t>Valstybinės ligonių kasos</t>
  </si>
  <si>
    <t>prie Sveikatos apsaugos ministerijos</t>
  </si>
  <si>
    <t>direktoriaus 2017 m. vasario 27 d.</t>
  </si>
  <si>
    <t>įsakymu Nr. 1K-44</t>
  </si>
  <si>
    <t>(Valstybinės ligonių kasos prie Sveikatos apsaugos</t>
  </si>
  <si>
    <t>ministerijos direktoriaus 2018 m. gruodžio 20 d.</t>
  </si>
  <si>
    <t>įsakymo Nr. 1K-328 redakcija)</t>
  </si>
  <si>
    <t>VALSTYBINĖ LIGONIŲ KASA PRIE SVEIKATOS APSAUGOS MINISTERIJOS</t>
  </si>
  <si>
    <t>PRIVALOMOJO SVEIKATOS DRAUDIMO FONDO BIUDŽETO ĮPLAUKŲ PLANO VYKDYMO ATASKAITA</t>
  </si>
  <si>
    <t>PAGAL 2022 M. GRUODŽIO 31 D. DUOMENIS</t>
  </si>
  <si>
    <t>_____________________</t>
  </si>
  <si>
    <t>(sudarymo data)</t>
  </si>
  <si>
    <t>________Vilnius________</t>
  </si>
  <si>
    <t>(sudarymo vieta)</t>
  </si>
  <si>
    <r>
      <t>Periodiškumas:</t>
    </r>
    <r>
      <rPr>
        <b/>
        <i/>
        <u/>
        <sz val="12"/>
        <rFont val="Times New Roman"/>
        <family val="1"/>
        <charset val="186"/>
      </rPr>
      <t xml:space="preserve"> </t>
    </r>
    <r>
      <rPr>
        <b/>
        <i/>
        <sz val="12"/>
        <rFont val="Times New Roman"/>
        <family val="1"/>
        <charset val="186"/>
      </rPr>
      <t>I ketv./I pusm./9 mėn./</t>
    </r>
    <r>
      <rPr>
        <b/>
        <i/>
        <u/>
        <sz val="12"/>
        <rFont val="Times New Roman"/>
        <family val="1"/>
        <charset val="186"/>
      </rPr>
      <t>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</si>
  <si>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</si>
  <si>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</si>
  <si>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</si>
  <si>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</si>
  <si>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</si>
  <si>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</si>
  <si>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</si>
  <si>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</si>
  <si>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</si>
  <si>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</si>
  <si>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</si>
  <si>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</si>
  <si>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</si>
  <si>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r>
      <t xml:space="preserve">Privalomojo sveikatos draudimo įmokos </t>
    </r>
    <r>
      <rPr>
        <sz val="12"/>
        <rFont val="Times New Roman"/>
        <family val="1"/>
        <charset val="186"/>
      </rPr>
      <t>(iš jų: VSDFV 188 817 886,11  Eur užskaita; VMI 1 812,59  Eur užbaigiamosios apyvartos)</t>
    </r>
    <r>
      <rPr>
        <b/>
        <sz val="12"/>
        <rFont val="Times New Roman"/>
        <family val="1"/>
        <charset val="186"/>
      </rPr>
      <t>, iš jų:</t>
    </r>
  </si>
  <si>
    <t>soc.įmokos</t>
  </si>
  <si>
    <t>-</t>
  </si>
  <si>
    <t>baudos</t>
  </si>
  <si>
    <t>delspinigiai</t>
  </si>
  <si>
    <t>palūkanos</t>
  </si>
  <si>
    <t>01 01</t>
  </si>
  <si>
    <t>01 02</t>
  </si>
  <si>
    <t>Lietuvos Respublikos valstybės biudžeto įmokos už apdraustuosius, draudžiamus valstybės lėšomis</t>
  </si>
  <si>
    <t>01 03</t>
  </si>
  <si>
    <t>Valstybinės mokesčių inspekcijos administruojamos privalomojo sveikatos draudimo įmokos ir su jomis susijusios sumos (už laikotarpį iki 2016 m. sausio 1 d.) (iš jų 1812,59 Eur užbaigiamosios apyvartos)</t>
  </si>
  <si>
    <t>02</t>
  </si>
  <si>
    <t>Lietuvos Respublikos valstybės biudžeto asignavimai</t>
  </si>
  <si>
    <t>03</t>
  </si>
  <si>
    <t>Lėšos, grąžinamos pagal gydymo prieinamumo gerinimo ir rizikos pasidalijimo sutartis</t>
  </si>
  <si>
    <t>04</t>
  </si>
  <si>
    <t>Kitos pajamos, iš jų:</t>
  </si>
  <si>
    <t>04 01</t>
  </si>
  <si>
    <t>Rusijos Federacijos pervedamos lėšos už Rusijos kariškių pensininkų ir jų šeimos narių, nuolat gyvenančių Lietuvos Respublikoje, sveikatos priežiūrą</t>
  </si>
  <si>
    <t>04 02</t>
  </si>
  <si>
    <t>Išieškomos ar grąžinamos lėšos už Privalomojo sveikatos draudimo fondo biudžetui padarytą žalą, iš jų:</t>
  </si>
  <si>
    <t>04 02 01</t>
  </si>
  <si>
    <t>iš sveikatos priežiūros įstaigų išieškomos ar jų grąžinamos lėšos už neteisėtai suteiktas asmens sveikatos priežiūros paslaugas ir už šias paslaugas neteisėtai pateiktas apmokėti sąskaitas (TLK įsiskolinimas)</t>
  </si>
  <si>
    <t>04 02 02</t>
  </si>
  <si>
    <t xml:space="preserve">iš sveikatos priežiūros įstaigų išieškomos ar jų grąžinamos lėšos už neteisėtai išrašytus ir išduotus vaistus bei medicinos pagalbos priemones, iš jų: </t>
  </si>
  <si>
    <t>iš sveikatos priežiūros įstaigų išieškomos ar jų grąžinamos lėšos už neteisėtai išrašytus ir išduotus vaistus bei medicinos pagalbos priemones (VLK)</t>
  </si>
  <si>
    <t>iš sveikatos priežiūros įstaigų išieškomos ar jų grąžinamos lėšos už neteisėtai išrašytus ir išduotus vaistus bei medicinos pagalbos priemones (TLK)</t>
  </si>
  <si>
    <t>04 02 03</t>
  </si>
  <si>
    <t>iš vaistinių išieškomos ar jų grąžinamos lėšos už neteisėtai išduotus vaistus bei medicinos pagalbos priemones ar neteisėtai už juos pateiktas apmokėti sąskaitas (TLK įsiskolinimas)</t>
  </si>
  <si>
    <t>04 02 04</t>
  </si>
  <si>
    <t>iš ūkio subjektų, su kuriais sudarytos medicinos priemonių, būtinų apdraustųjų privalomuoju sveikatos draudimu sveikatos priežiūrai namuose užtikrinti, nuomos išlaidų apmokėjimo sutartys, išieškomos ar jų grąžinamos lėšos</t>
  </si>
  <si>
    <t>04 02 05</t>
  </si>
  <si>
    <t>iš fizinių ir juridinių asmenų išieškomos lėšos už apdraustojo privalomuoju sveikatos draudimu sveikatai padarytą žalą ir už kitą Privalomojo sveikatos draudimo fondo biudžetui padarytą žalą</t>
  </si>
  <si>
    <t>04 03</t>
  </si>
  <si>
    <t>Europos ekonominės erdvės šalių narių ir Šveicarijos Konfederacijos pervedamos lėšos už šių šalių apdraustųjų gydymą Lietuvos Respublikos asmens sveikatos priežiūros įstaigose</t>
  </si>
  <si>
    <t>04 04</t>
  </si>
  <si>
    <t>Pajamos už Europos sveikatos draudimo kortelių pakartotinį išdavimą</t>
  </si>
  <si>
    <t>04 05</t>
  </si>
  <si>
    <t>Pajamos už kompensuojamųjų vaistų pasų pakartotinį išdavimą (TLK įsiskolinimas)</t>
  </si>
  <si>
    <t>04 06</t>
  </si>
  <si>
    <t>Investicinės veiklos pajamos</t>
  </si>
  <si>
    <t>04 07</t>
  </si>
  <si>
    <t>Institucijų, vykdančių privalomąjį sveikatos draudimą, veiklos pajamos, iš jų:</t>
  </si>
  <si>
    <t>04 07 01</t>
  </si>
  <si>
    <t>04 07 02</t>
  </si>
  <si>
    <t>kitos veiklos pajamos, iš jų:</t>
  </si>
  <si>
    <t>kitos veiklos pajamos (VLK)</t>
  </si>
  <si>
    <t>kitos veiklos pajamos (TLK įsiskolinimas)</t>
  </si>
  <si>
    <t>04 08</t>
  </si>
  <si>
    <t>Kitos teisėtai gautos pajamos, iš jų:</t>
  </si>
  <si>
    <t>kitos teisėtai gautos pajamos (VLK)</t>
  </si>
  <si>
    <t>kitos teisėtai gautos pajamos (TLK įsiskolinimas)</t>
  </si>
  <si>
    <t>Iš viso pajamų</t>
  </si>
  <si>
    <t>Direktorius</t>
  </si>
  <si>
    <t>Gintaras Kacevičius</t>
  </si>
  <si>
    <t>(parašas)</t>
  </si>
  <si>
    <t>Ekonomikos departamento Apskaitos skyriaus vedėja</t>
  </si>
  <si>
    <t>Regina Andriuškienė</t>
  </si>
  <si>
    <t>Forma Nr. 1-PSDF-I patvirtinta</t>
  </si>
  <si>
    <t xml:space="preserve">Valstybinės ligonių kasos prie                                                                         </t>
  </si>
  <si>
    <t>Sveikatos apsaugos ministerijos</t>
  </si>
  <si>
    <t>(Dokumento sudarytojo pavadinimas)</t>
  </si>
  <si>
    <t>PRIVALOMOJO SVEIKATOS DRAUDIMO FONDO BIUDŽETO IŠLAIDŲ PLANO VYKDYMO ATASKAITA (VLK)</t>
  </si>
  <si>
    <t>______________ Nr.  _____________</t>
  </si>
  <si>
    <t xml:space="preserve">                                    (Sudarymo data ir numeris)</t>
  </si>
  <si>
    <t>Vilnius</t>
  </si>
  <si>
    <r>
      <t xml:space="preserve">Periodiškumas: I ketv. / I pusm. / 9 mėn. / </t>
    </r>
    <r>
      <rPr>
        <i/>
        <u/>
        <sz val="18"/>
        <color theme="1"/>
        <rFont val="Times New Roman Baltic"/>
        <charset val="186"/>
      </rPr>
      <t>metinė</t>
    </r>
  </si>
  <si>
    <t>Privalomojo sveikados draudimo fondo biudžeto išlaidų straipsnio</t>
  </si>
  <si>
    <t>Ataskaitiniam laikotarpiui skirta   suma                            (6+7+8)</t>
  </si>
  <si>
    <t>iš jų</t>
  </si>
  <si>
    <t>Suma pagal  prisiimtus įsipareigojimus</t>
  </si>
  <si>
    <t>Gauti asignavimai</t>
  </si>
  <si>
    <t>Sumokėta suma                 (12+13)</t>
  </si>
  <si>
    <t>kodas</t>
  </si>
  <si>
    <t>pavadinimas</t>
  </si>
  <si>
    <t xml:space="preserve">gautina suma </t>
  </si>
  <si>
    <t xml:space="preserve">mokėtina suma </t>
  </si>
  <si>
    <t>biudžeto lėšos</t>
  </si>
  <si>
    <t>viršplaninės biudžeto lėšos</t>
  </si>
  <si>
    <t>rezervo lėšos</t>
  </si>
  <si>
    <r>
      <t xml:space="preserve">biudžeto lėšos  </t>
    </r>
    <r>
      <rPr>
        <sz val="16"/>
        <color theme="1"/>
        <rFont val="Times New Roman"/>
        <family val="1"/>
        <charset val="186"/>
      </rPr>
      <t>(kartu su viršplaninėmis biudžeto lėšomis)</t>
    </r>
  </si>
  <si>
    <t>iš viso išlaidų:                                                                                              iš jų:</t>
  </si>
  <si>
    <t>Vaistams, medicinos pagalbos priemonėms ir medicinos priemonių nuomai,                                                                                                      
iš jų:</t>
  </si>
  <si>
    <t>02 02</t>
  </si>
  <si>
    <t>centralizuotai apmokamiems vaistams ir medicinos pagalbos priemonėms</t>
  </si>
  <si>
    <t>02 03</t>
  </si>
  <si>
    <t>labai retų žmogaus sveikatos būklių gydymui ir gydymui nenumatytais atvejais</t>
  </si>
  <si>
    <t>02 04</t>
  </si>
  <si>
    <t>medicinos priemonių nuomai</t>
  </si>
  <si>
    <t xml:space="preserve">Ortopedijos techninėms priemonėms </t>
  </si>
  <si>
    <t>05</t>
  </si>
  <si>
    <t>Sveikatos programoms ir kitoms sveikatos draudimo išlaidoms,                                                                                      
iš jų:</t>
  </si>
  <si>
    <t>05 06 02</t>
  </si>
  <si>
    <t>Lietuvos apdraustųjų gydymui Europos Sąjungos šalyse (moka Valstybinė ligonių kasa prie Sveikatos apsaugos ministerijos)</t>
  </si>
  <si>
    <t>05 13</t>
  </si>
  <si>
    <t>Nacionalinės imunoprofilaktikos programos priemonėms finansuoti</t>
  </si>
  <si>
    <t>05 19</t>
  </si>
  <si>
    <t>vaistų nuo tuberkuliozės įsigijimo išlaidoms kompensuoti</t>
  </si>
  <si>
    <t>05 23</t>
  </si>
  <si>
    <t>COVID-19 ligos (koronoviruso infekcijos) vakcinacijos ir gydymo programos preimonėms finansuoti</t>
  </si>
  <si>
    <t>06</t>
  </si>
  <si>
    <t>Privalomojo sveikatos draudimo sistemos funkcionavimui ir šį draudimą vykdančių institucijų veiklos išlaidoms,                                                                              iš jų:</t>
  </si>
  <si>
    <t>– darbo užmokesčiui</t>
  </si>
  <si>
    <t>– ilgalaikiam turtui įsigyti</t>
  </si>
  <si>
    <t>07</t>
  </si>
  <si>
    <t xml:space="preserve">Valstybinio socialinio draudimo fondo veiklos sąnaudoms, susidarančioms dėl privalomojo sveikatos draudimo įmokų surinkimo ir pervedimo į Privalomojo sveikatos draudimo fondą, kompensuoti </t>
  </si>
  <si>
    <t xml:space="preserve">Direktorius </t>
  </si>
  <si>
    <t>(Parašas)</t>
  </si>
  <si>
    <t xml:space="preserve"> </t>
  </si>
  <si>
    <t>PATVIRTINTA</t>
  </si>
  <si>
    <t>Lietuvos Respublikos finansų ministro</t>
  </si>
  <si>
    <t>2008 m. gruodžio 31 d. įsakymu Nr. 1K-465</t>
  </si>
  <si>
    <t xml:space="preserve">       </t>
  </si>
  <si>
    <t>(Lietuvos Respublikos finansų ministro</t>
  </si>
  <si>
    <t>2022 m. rugpjūčio 30 d. įsakymo Nr. 1K-301 redakcija)</t>
  </si>
  <si>
    <t>Valstybinė ligonių kasa  prie Sveikatos apsaugos ministerijos, 191351679, Europos aikštė 1, 03505 Vilnius</t>
  </si>
  <si>
    <t>(įstaigos pavadinimas, kodas Juridinių asmenų registre, adresas)</t>
  </si>
  <si>
    <t>BIUDŽETO IŠLAIDŲ SĄMATOS VYKDYMO</t>
  </si>
  <si>
    <t>2022 M. GRUODŽIO 31 D.</t>
  </si>
  <si>
    <t>METINĖ</t>
  </si>
  <si>
    <t>(metinė, ketvirtinė)</t>
  </si>
  <si>
    <t>ATASKAITA</t>
  </si>
  <si>
    <t xml:space="preserve">2023-               Nr. </t>
  </si>
  <si>
    <t xml:space="preserve">                                                                                                   (data)</t>
  </si>
  <si>
    <t>PRIVALOMĄJĮ SVEIKATOS DRAUDIMĄ VYKDANČIŲ INSTITUCIJŲ VEIKLOS IŠLAIDOS</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</si>
  <si>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</si>
  <si>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</si>
  <si>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</si>
  <si>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</si>
  <si>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</si>
  <si>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</si>
  <si>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</si>
  <si>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</si>
  <si>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</si>
  <si>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</si>
  <si>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</si>
  <si>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</si>
  <si>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</si>
  <si>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</si>
  <si>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</si>
  <si>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</si>
  <si>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</si>
  <si>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</si>
  <si>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</si>
  <si>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</si>
  <si>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</si>
  <si>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</si>
  <si>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</si>
  <si>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</si>
  <si>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</si>
  <si>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</si>
  <si>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</si>
  <si>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</si>
  <si>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</si>
  <si>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</si>
  <si>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</si>
  <si>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</si>
  <si>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</si>
  <si>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</si>
  <si>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</si>
  <si>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</si>
  <si>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</si>
  <si>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</si>
  <si>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</si>
  <si>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</si>
  <si>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</si>
  <si>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</si>
  <si>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</si>
  <si>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</si>
  <si>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</si>
  <si>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</si>
  <si>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</si>
  <si>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</si>
  <si>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</si>
  <si>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</si>
  <si>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</si>
  <si>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</si>
  <si>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</si>
  <si>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</si>
  <si>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</si>
  <si>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</si>
  <si>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</si>
  <si>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</si>
  <si>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</si>
  <si>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</si>
  <si>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</si>
  <si>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</si>
  <si>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</si>
  <si>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</si>
  <si>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</si>
  <si>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</si>
  <si>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</si>
  <si>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</si>
  <si>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</si>
  <si>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</si>
  <si>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</si>
  <si>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</si>
  <si>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</si>
  <si>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</si>
  <si>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</si>
  <si>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</si>
  <si>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</si>
  <si>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</si>
  <si>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</si>
  <si>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</si>
  <si>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</si>
  <si>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</si>
  <si>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</si>
  <si>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</si>
  <si>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</si>
  <si>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</si>
  <si>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</si>
  <si>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</si>
  <si>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</si>
  <si>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</si>
  <si>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</si>
  <si>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</si>
  <si>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</si>
  <si>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</si>
  <si>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</si>
  <si>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</si>
  <si>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</si>
  <si>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</si>
  <si>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</si>
  <si>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</si>
  <si>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</si>
  <si>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</si>
  <si>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</si>
  <si>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</si>
  <si>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</si>
  <si>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</si>
  <si>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</si>
  <si>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</si>
  <si>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</si>
  <si>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</si>
  <si>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</si>
  <si>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</si>
  <si>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</si>
  <si>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</si>
  <si>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</si>
  <si>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</si>
  <si>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</si>
  <si>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</si>
  <si>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</si>
  <si>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</si>
  <si>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</si>
  <si>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</si>
  <si>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</si>
  <si>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</si>
  <si>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</si>
  <si>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</si>
  <si>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</si>
  <si>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</si>
  <si>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</si>
  <si>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</si>
  <si>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</si>
  <si>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</si>
  <si>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</si>
  <si>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</si>
  <si>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</si>
  <si>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</si>
  <si>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</si>
  <si>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</si>
  <si>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</si>
  <si>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</si>
  <si>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</si>
  <si>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</si>
  <si>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</si>
  <si>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</si>
  <si>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</si>
  <si>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</si>
  <si>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</si>
  <si>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</si>
  <si>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</si>
  <si>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</si>
  <si>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</si>
  <si>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</si>
  <si>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</si>
  <si>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</si>
  <si>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</si>
  <si>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</si>
  <si>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</si>
  <si>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</si>
  <si>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</si>
  <si>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</si>
  <si>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</si>
  <si>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</si>
  <si>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</si>
  <si>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</si>
  <si>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</si>
  <si>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</si>
  <si>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</si>
  <si>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</si>
  <si>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</si>
  <si>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</si>
  <si>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</si>
  <si>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</si>
  <si>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</si>
  <si>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</si>
  <si>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</si>
  <si>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</si>
  <si>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</si>
  <si>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</si>
  <si>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</si>
  <si>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</si>
  <si>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</si>
  <si>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</si>
  <si>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</si>
  <si>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</si>
  <si>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</si>
  <si>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</si>
  <si>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</si>
  <si>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</si>
  <si>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</si>
  <si>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</si>
  <si>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</si>
  <si>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</si>
  <si>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</si>
  <si>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</si>
  <si>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</si>
  <si>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</si>
  <si>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</si>
  <si>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</si>
  <si>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</si>
  <si>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</si>
  <si>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</si>
  <si>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</si>
  <si>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</si>
  <si>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</si>
  <si>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</si>
  <si>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</si>
  <si>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r>
      <t>Ekonomikos departamento</t>
    </r>
    <r>
      <rPr>
        <sz val="10"/>
        <rFont val="Times New Roman Baltic"/>
        <family val="1"/>
        <charset val="186"/>
      </rPr>
      <t xml:space="preserve"> Apskaitos skyriaus vedėja </t>
    </r>
  </si>
  <si>
    <t xml:space="preserve">  (finansinę apskaitą tvarkančio asmens, centralizuotos apskaitos įstaigos vadovo arba jo įgalioto asmens pareigų pavadinimas)</t>
  </si>
  <si>
    <t>Forma Nr. BV-2 patvirtinta Lietuvos Respublikos finansų  ministro 2018 m. gegužės 31 d. įsakymu  Nr. 1K-206</t>
  </si>
  <si>
    <t xml:space="preserve">Valstybinė ligonių kasa prie Sveikatos apsaugos ministerijos </t>
  </si>
  <si>
    <t>(dokumento sudarytojo (įstaigos) pavadinimas)</t>
  </si>
  <si>
    <t xml:space="preserve">                      INFORMACIJA APIE IŠLAIDŲ DARBO UŽMOKESČIUI  PLANO VYKDYMĄ 2022 M.</t>
  </si>
  <si>
    <t>Pagal 2022 m. gruodžio 31 d. duomenis</t>
  </si>
  <si>
    <t xml:space="preserve">2023 m.                                                     Nr. </t>
  </si>
  <si>
    <t xml:space="preserve">             (sudarymo vieta)</t>
  </si>
  <si>
    <t>(Asignavimų valdytojo*) įstaigos pavadinimas:</t>
  </si>
  <si>
    <t>Privalomąjį sveikatos draudimą vykdančių institucijų veiklos išlaidos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</si>
  <si>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</si>
  <si>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</si>
  <si>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</si>
  <si>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</si>
  <si>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</si>
  <si>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</si>
  <si>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</si>
  <si>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</si>
  <si>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</si>
  <si>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</si>
  <si>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</si>
  <si>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</si>
  <si>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</si>
  <si>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</si>
  <si>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</si>
  <si>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</si>
  <si>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</si>
  <si>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</si>
  <si>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</si>
  <si>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</si>
  <si>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</si>
  <si>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</si>
  <si>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</si>
  <si>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</si>
  <si>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</si>
  <si>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</si>
  <si>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</si>
  <si>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</si>
  <si>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iš jų:</t>
  </si>
  <si>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</si>
  <si>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</si>
  <si>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</si>
  <si>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</si>
  <si>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</si>
  <si>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</si>
  <si>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</si>
  <si>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</si>
  <si>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</si>
  <si>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</si>
  <si>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</si>
  <si>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</si>
  <si>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</si>
  <si>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</si>
  <si>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</si>
  <si>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</si>
  <si>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</si>
  <si>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</si>
  <si>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</si>
  <si>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</si>
  <si>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(vardas ir pavardė)</t>
  </si>
  <si>
    <t>Valstybinio socialinio draudimo fondo valdybos prie Socialinės apsaugos ir darbo ministerijos administruojamos privalomojo sveikatos draudimo įmokos ir su jomis susijusios sumos (iš jų 188 817 886,11  Eur užskaita)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</si>
</sst>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0">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b/>
      <sz val="12"/>
      <name val="Times New Roman"/>
      <family val="1"/>
      <charset val="186"/>
    </font>
    <font>
      <sz val="10"/>
      <name val="Arial"/>
      <family val="2"/>
      <charset val="186"/>
    </font>
    <font>
      <sz val="11"/>
      <color indexed="8"/>
      <name val="Calibri"/>
      <family val="2"/>
    </font>
    <font>
      <sz val="10"/>
      <name val="Times New Roman Baltic"/>
      <family val="1"/>
      <charset val="186"/>
    </font>
    <font>
      <sz val="8"/>
      <name val="Times New Roman"/>
      <family val="1"/>
      <charset val="186"/>
    </font>
    <font>
      <sz val="8"/>
      <name val="Times New Roman Baltic"/>
      <family val="1"/>
      <charset val="186"/>
    </font>
    <font>
      <sz val="8"/>
      <name val="Times New Roman Baltic"/>
      <charset val="186"/>
    </font>
    <font>
      <sz val="8"/>
      <name val="Arial"/>
      <family val="2"/>
      <charset val="186"/>
    </font>
    <font>
      <b/>
      <sz val="12"/>
      <name val="Times New Roman Baltic"/>
      <family val="1"/>
      <charset val="186"/>
    </font>
    <font>
      <sz val="10"/>
      <name val="Times New Roman Baltic"/>
      <charset val="186"/>
    </font>
    <font>
      <sz val="10"/>
      <name val="Times New Roman"/>
      <family val="1"/>
      <charset val="186"/>
    </font>
    <font>
      <sz val="9"/>
      <name val="Times New Roman Baltic"/>
      <family val="1"/>
      <charset val="186"/>
    </font>
    <font>
      <sz val="12"/>
      <name val="Times New Roman Baltic"/>
      <family val="1"/>
      <charset val="186"/>
    </font>
    <font>
      <b/>
      <sz val="9"/>
      <name val="Times New Roman Baltic"/>
      <family val="1"/>
      <charset val="186"/>
    </font>
    <font>
      <sz val="9"/>
      <name val="Arial"/>
      <family val="2"/>
      <charset val="186"/>
    </font>
    <font>
      <b/>
      <sz val="9"/>
      <name val="Times New Roman Baltic"/>
      <charset val="186"/>
    </font>
    <font>
      <b/>
      <sz val="9"/>
      <name val="Times New Roman"/>
      <family val="1"/>
      <charset val="186"/>
    </font>
    <font>
      <b/>
      <sz val="9"/>
      <name val="Arial"/>
      <family val="2"/>
      <charset val="186"/>
    </font>
    <font>
      <b/>
      <sz val="10"/>
      <name val="Times New Roman Baltic"/>
      <charset val="186"/>
    </font>
    <font>
      <strike/>
      <sz val="10"/>
      <color rgb="FFFF0000"/>
      <name val="Times New Roman Baltic"/>
      <charset val="186"/>
    </font>
    <font>
      <i/>
      <sz val="10"/>
      <name val="Times New Roman Baltic"/>
      <charset val="186"/>
    </font>
    <font>
      <vertAlign val="superscript"/>
      <sz val="12"/>
      <name val="Times New Roman"/>
      <family val="1"/>
      <charset val="186"/>
    </font>
    <font>
      <vertAlign val="superscript"/>
      <sz val="10"/>
      <name val="Times New Roman"/>
      <family val="1"/>
      <charset val="186"/>
    </font>
    <font>
      <sz val="10"/>
      <name val="HelveticaLT"/>
      <charset val="186"/>
    </font>
    <font>
      <sz val="10"/>
      <name val="Times New Roman"/>
      <family val="1"/>
      <charset val="186"/>
    </font>
    <font>
      <sz val="11.5"/>
      <color theme="1"/>
      <name val="Times New Roman"/>
      <family val="1"/>
      <charset val="186"/>
    </font>
    <font>
      <b/>
      <sz val="12"/>
      <name val="Arial"/>
      <family val="2"/>
      <charset val="186"/>
    </font>
    <font>
      <b/>
      <sz val="8"/>
      <name val="Times New Roman Baltic"/>
      <family val="1"/>
      <charset val="186"/>
    </font>
    <font>
      <strike/>
      <sz val="10"/>
      <name val="Times New Roman Baltic"/>
      <charset val="186"/>
    </font>
    <font>
      <b/>
      <sz val="11"/>
      <name val="Times New Roman Baltic"/>
      <charset val="186"/>
    </font>
    <font>
      <sz val="10"/>
      <name val="Times New Roman"/>
      <family val="1"/>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b/>
      <sz val="10"/>
      <name val="Times New Roman"/>
      <family val="1"/>
      <charset val="186"/>
    </font>
    <font>
      <sz val="11"/>
      <name val="Times New Roman Baltic"/>
      <charset val="186"/>
    </font>
    <font>
      <b/>
      <sz val="11"/>
      <name val="Times New Roman"/>
      <family val="1"/>
      <charset val="186"/>
    </font>
    <font>
      <b/>
      <sz val="14"/>
      <name val="Times New Roman"/>
      <family val="1"/>
      <charset val="186"/>
    </font>
    <font>
      <sz val="11"/>
      <color theme="1"/>
      <name val="Calibri"/>
      <family val="2"/>
      <charset val="186"/>
    </font>
    <font>
      <sz val="10"/>
      <name val="Times New Roman"/>
      <family val="1"/>
      <charset val="186"/>
    </font>
    <font>
      <sz val="18"/>
      <color theme="1"/>
      <name val="Times New Roman Baltic"/>
      <family val="1"/>
      <charset val="186"/>
    </font>
    <font>
      <b/>
      <sz val="18"/>
      <color theme="1"/>
      <name val="Times New Roman Baltic"/>
      <family val="1"/>
      <charset val="186"/>
    </font>
    <font>
      <b/>
      <sz val="16"/>
      <color theme="1"/>
      <name val="Times New Roman Baltic"/>
      <family val="1"/>
      <charset val="186"/>
    </font>
    <font>
      <b/>
      <sz val="18"/>
      <color theme="1"/>
      <name val="Times New Roman Baltic"/>
      <charset val="186"/>
    </font>
    <font>
      <sz val="18"/>
      <color theme="1"/>
      <name val="Times New Roman Baltic"/>
      <charset val="186"/>
    </font>
    <font>
      <sz val="18"/>
      <color theme="1"/>
      <name val="Calibri"/>
      <family val="2"/>
    </font>
    <font>
      <b/>
      <sz val="16"/>
      <color theme="1"/>
      <name val="Times New Roman Baltic"/>
      <charset val="186"/>
    </font>
    <font>
      <b/>
      <sz val="16"/>
      <color theme="1"/>
      <name val="Calibri"/>
      <family val="2"/>
    </font>
    <font>
      <sz val="16"/>
      <color theme="1"/>
      <name val="Times New Roman Baltic"/>
      <charset val="186"/>
    </font>
    <font>
      <sz val="16"/>
      <color theme="1"/>
      <name val="Times New Roman"/>
      <family val="1"/>
      <charset val="186"/>
    </font>
    <font>
      <b/>
      <sz val="16"/>
      <color theme="1"/>
      <name val="Times New Roman"/>
      <family val="1"/>
      <charset val="186"/>
    </font>
    <font>
      <sz val="16"/>
      <color theme="1"/>
      <name val="Calibri"/>
      <family val="2"/>
    </font>
    <font>
      <sz val="18"/>
      <color theme="1"/>
      <name val="Calibri"/>
      <family val="2"/>
      <charset val="186"/>
      <scheme val="minor"/>
    </font>
    <font>
      <i/>
      <sz val="18"/>
      <color theme="1"/>
      <name val="Times New Roman Baltic"/>
      <charset val="186"/>
    </font>
    <font>
      <b/>
      <i/>
      <sz val="18"/>
      <color theme="1"/>
      <name val="Times New Roman Baltic"/>
      <charset val="186"/>
    </font>
    <font>
      <i/>
      <u/>
      <sz val="18"/>
      <color theme="1"/>
      <name val="Times New Roman Baltic"/>
      <charset val="186"/>
    </font>
    <font>
      <u/>
      <sz val="18"/>
      <color theme="1"/>
      <name val="Times New Roman Baltic"/>
      <family val="1"/>
      <charset val="186"/>
    </font>
    <font>
      <u/>
      <sz val="18"/>
      <color theme="1"/>
      <name val="Calibri"/>
      <family val="2"/>
    </font>
    <font>
      <sz val="11"/>
      <color theme="1"/>
      <name val="Calibri"/>
      <family val="2"/>
    </font>
    <font>
      <b/>
      <u/>
      <sz val="16"/>
      <color theme="1"/>
      <name val="Times New Roman Baltic"/>
      <family val="1"/>
      <charset val="186"/>
    </font>
    <font>
      <b/>
      <sz val="18"/>
      <color theme="1"/>
      <name val="Calibri"/>
      <family val="2"/>
    </font>
    <font>
      <sz val="12"/>
      <name val="Times New Roman"/>
      <family val="1"/>
      <charset val="186"/>
    </font>
    <font>
      <b/>
      <i/>
      <sz val="12"/>
      <name val="Times New Roman"/>
      <family val="1"/>
      <charset val="186"/>
    </font>
    <font>
      <b/>
      <i/>
      <u/>
      <sz val="12"/>
      <name val="Times New Roman"/>
      <family val="1"/>
      <charset val="186"/>
    </font>
    <font>
      <u/>
      <sz val="12"/>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59">
    <border>
      <left/>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22">
    <xf numFmtId="0" fontId="0" fillId="0" borderId="0"/>
    <xf numFmtId="0" fontId="7" fillId="0" borderId="0"/>
    <xf numFmtId="0" fontId="8" fillId="0" borderId="0"/>
    <xf numFmtId="0" fontId="5" fillId="0" borderId="0"/>
    <xf numFmtId="0" fontId="10" fillId="0" borderId="0"/>
    <xf numFmtId="0" fontId="11" fillId="0" borderId="0"/>
    <xf numFmtId="0" fontId="10" fillId="0" borderId="0"/>
    <xf numFmtId="0" fontId="7" fillId="0" borderId="0"/>
    <xf numFmtId="0" fontId="19" fillId="0" borderId="0"/>
    <xf numFmtId="0" fontId="32" fillId="0" borderId="0"/>
    <xf numFmtId="0" fontId="4" fillId="0" borderId="0"/>
    <xf numFmtId="0" fontId="33" fillId="0" borderId="0"/>
    <xf numFmtId="0" fontId="3" fillId="0" borderId="0"/>
    <xf numFmtId="0" fontId="16" fillId="0" borderId="0"/>
    <xf numFmtId="0" fontId="10" fillId="0" borderId="0"/>
    <xf numFmtId="0" fontId="10" fillId="0" borderId="0"/>
    <xf numFmtId="0" fontId="39" fillId="0" borderId="0"/>
    <xf numFmtId="0" fontId="8" fillId="0" borderId="0"/>
    <xf numFmtId="0" fontId="8" fillId="0" borderId="0"/>
    <xf numFmtId="0" fontId="2" fillId="0" borderId="0"/>
    <xf numFmtId="0" fontId="53" fillId="0" borderId="0"/>
    <xf numFmtId="0" fontId="1" fillId="0" borderId="0"/>
  </cellStyleXfs>
  <cellXfs count="506">
    <xf numFmtId="0" fontId="0" fillId="0" borderId="0" xfId="0"/>
    <xf numFmtId="0" fontId="6" fillId="0" borderId="0" xfId="0" applyFont="1"/>
    <xf numFmtId="0" fontId="6" fillId="0" borderId="0" xfId="0" applyFont="1" applyAlignment="1">
      <alignment wrapText="1"/>
    </xf>
    <xf numFmtId="0" fontId="13" fillId="0" borderId="0" xfId="1" applyFont="1" applyAlignment="1">
      <alignment vertical="center"/>
    </xf>
    <xf numFmtId="0" fontId="14" fillId="0" borderId="0" xfId="1" applyFont="1" applyAlignment="1">
      <alignment horizontal="left"/>
    </xf>
    <xf numFmtId="164" fontId="13" fillId="0" borderId="0" xfId="7" applyNumberFormat="1" applyFont="1" applyAlignment="1">
      <alignment horizontal="right" vertical="center"/>
    </xf>
    <xf numFmtId="0" fontId="14" fillId="0" borderId="0" xfId="1" applyFont="1" applyAlignment="1">
      <alignment vertical="center"/>
    </xf>
    <xf numFmtId="164" fontId="13" fillId="0" borderId="0" xfId="7" applyNumberFormat="1" applyFont="1" applyAlignment="1">
      <alignment horizontal="left" vertical="center"/>
    </xf>
    <xf numFmtId="3" fontId="18" fillId="0" borderId="4" xfId="1" applyNumberFormat="1" applyFont="1" applyBorder="1"/>
    <xf numFmtId="164" fontId="15" fillId="0" borderId="0" xfId="7" applyNumberFormat="1" applyFont="1" applyAlignment="1">
      <alignment horizontal="right"/>
    </xf>
    <xf numFmtId="3" fontId="12" fillId="0" borderId="4" xfId="1" applyNumberFormat="1" applyFont="1" applyBorder="1"/>
    <xf numFmtId="1" fontId="12" fillId="0" borderId="4" xfId="1" applyNumberFormat="1" applyFont="1" applyBorder="1"/>
    <xf numFmtId="3" fontId="12" fillId="0" borderId="5" xfId="1" applyNumberFormat="1" applyFont="1" applyBorder="1"/>
    <xf numFmtId="3" fontId="12" fillId="0" borderId="8" xfId="1" applyNumberFormat="1" applyFont="1" applyBorder="1" applyAlignment="1" applyProtection="1">
      <alignment horizontal="right"/>
      <protection locked="0"/>
    </xf>
    <xf numFmtId="3" fontId="12" fillId="0" borderId="9" xfId="1" applyNumberFormat="1" applyFont="1" applyBorder="1"/>
    <xf numFmtId="0" fontId="21" fillId="0" borderId="2" xfId="1" applyFont="1" applyBorder="1"/>
    <xf numFmtId="0" fontId="21" fillId="0" borderId="2" xfId="1" applyFont="1" applyBorder="1" applyAlignment="1">
      <alignment horizontal="center"/>
    </xf>
    <xf numFmtId="164" fontId="15" fillId="0" borderId="2" xfId="1" applyNumberFormat="1" applyFont="1" applyBorder="1" applyAlignment="1">
      <alignment horizontal="right"/>
    </xf>
    <xf numFmtId="49" fontId="22" fillId="0" borderId="4" xfId="1" applyNumberFormat="1" applyFont="1" applyBorder="1" applyAlignment="1">
      <alignment horizontal="center" vertical="center" wrapText="1"/>
    </xf>
    <xf numFmtId="49" fontId="22" fillId="0" borderId="13" xfId="1" applyNumberFormat="1" applyFont="1" applyBorder="1" applyAlignment="1">
      <alignment horizontal="center" vertical="center" wrapText="1"/>
    </xf>
    <xf numFmtId="0" fontId="13" fillId="0" borderId="4" xfId="1" applyFont="1" applyBorder="1" applyAlignment="1">
      <alignment horizontal="center" vertical="center" wrapText="1"/>
    </xf>
    <xf numFmtId="0" fontId="13" fillId="0" borderId="13" xfId="1" applyFont="1" applyBorder="1" applyAlignment="1">
      <alignment horizontal="center" vertical="center" wrapText="1"/>
    </xf>
    <xf numFmtId="49" fontId="13" fillId="0" borderId="9"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1" fontId="13" fillId="0" borderId="13" xfId="1" applyNumberFormat="1" applyFont="1" applyBorder="1" applyAlignment="1">
      <alignment horizontal="center" vertical="center" wrapText="1"/>
    </xf>
    <xf numFmtId="0" fontId="27" fillId="0" borderId="4" xfId="1" applyFont="1" applyBorder="1" applyAlignment="1">
      <alignment vertical="top" wrapText="1"/>
    </xf>
    <xf numFmtId="0" fontId="27" fillId="0" borderId="9" xfId="1" applyFont="1" applyBorder="1" applyAlignment="1">
      <alignment vertical="top" wrapText="1"/>
    </xf>
    <xf numFmtId="0" fontId="27" fillId="0" borderId="14" xfId="1" applyFont="1" applyBorder="1" applyAlignment="1">
      <alignment vertical="top" wrapText="1"/>
    </xf>
    <xf numFmtId="0" fontId="27" fillId="0" borderId="9" xfId="1" applyFont="1" applyBorder="1" applyAlignment="1">
      <alignment horizontal="center" vertical="top" wrapText="1"/>
    </xf>
    <xf numFmtId="0" fontId="15" fillId="0" borderId="4" xfId="1" applyFont="1" applyBorder="1" applyAlignment="1">
      <alignment horizontal="center" vertical="center" wrapText="1"/>
    </xf>
    <xf numFmtId="0" fontId="27" fillId="0" borderId="0" xfId="1" applyFont="1"/>
    <xf numFmtId="0" fontId="27" fillId="0" borderId="13" xfId="1" applyFont="1" applyBorder="1" applyAlignment="1">
      <alignment vertical="top" wrapText="1"/>
    </xf>
    <xf numFmtId="0" fontId="12" fillId="0" borderId="13" xfId="1" applyFont="1" applyBorder="1" applyAlignment="1">
      <alignment vertical="top" wrapText="1"/>
    </xf>
    <xf numFmtId="0" fontId="12" fillId="0" borderId="2" xfId="1" applyFont="1" applyBorder="1" applyAlignment="1">
      <alignment vertical="top" wrapText="1"/>
    </xf>
    <xf numFmtId="0" fontId="12" fillId="0" borderId="8" xfId="1" applyFont="1" applyBorder="1" applyAlignment="1">
      <alignment vertical="top" wrapText="1"/>
    </xf>
    <xf numFmtId="0" fontId="12" fillId="0" borderId="13" xfId="1" applyFont="1" applyBorder="1" applyAlignment="1">
      <alignment horizontal="center" vertical="top" wrapText="1"/>
    </xf>
    <xf numFmtId="0" fontId="27" fillId="0" borderId="2" xfId="1" applyFont="1" applyBorder="1" applyAlignment="1">
      <alignment vertical="top" wrapText="1"/>
    </xf>
    <xf numFmtId="0" fontId="12" fillId="0" borderId="4" xfId="1" applyFont="1" applyBorder="1" applyAlignment="1">
      <alignment vertical="top" wrapText="1"/>
    </xf>
    <xf numFmtId="0" fontId="12" fillId="0" borderId="9" xfId="1" applyFont="1" applyBorder="1" applyAlignment="1">
      <alignment vertical="top" wrapText="1"/>
    </xf>
    <xf numFmtId="0" fontId="12" fillId="0" borderId="14" xfId="1" applyFont="1" applyBorder="1" applyAlignment="1">
      <alignment vertical="top" wrapText="1"/>
    </xf>
    <xf numFmtId="0" fontId="12" fillId="0" borderId="9" xfId="1" applyFont="1" applyBorder="1" applyAlignment="1">
      <alignment horizontal="center" vertical="top" wrapText="1"/>
    </xf>
    <xf numFmtId="0" fontId="18" fillId="0" borderId="14" xfId="1" applyFont="1" applyBorder="1" applyAlignment="1">
      <alignment vertical="top" wrapText="1"/>
    </xf>
    <xf numFmtId="0" fontId="12" fillId="0" borderId="6" xfId="1" applyFont="1" applyBorder="1" applyAlignment="1">
      <alignment vertical="top" wrapText="1"/>
    </xf>
    <xf numFmtId="0" fontId="27" fillId="0" borderId="12" xfId="1" applyFont="1" applyBorder="1" applyAlignment="1">
      <alignment vertical="top" wrapText="1"/>
    </xf>
    <xf numFmtId="0" fontId="27" fillId="0" borderId="8" xfId="1" applyFont="1" applyBorder="1" applyAlignment="1">
      <alignment vertical="top" wrapText="1"/>
    </xf>
    <xf numFmtId="0" fontId="18" fillId="0" borderId="2" xfId="1" applyFont="1" applyBorder="1" applyAlignment="1">
      <alignment vertical="top" wrapText="1"/>
    </xf>
    <xf numFmtId="0" fontId="12" fillId="0" borderId="16" xfId="1" applyFont="1" applyBorder="1" applyAlignment="1">
      <alignment vertical="top" wrapText="1"/>
    </xf>
    <xf numFmtId="0" fontId="12" fillId="0" borderId="15" xfId="1" applyFont="1" applyBorder="1" applyAlignment="1">
      <alignment vertical="top" wrapText="1"/>
    </xf>
    <xf numFmtId="0" fontId="12" fillId="0" borderId="3" xfId="1" applyFont="1" applyBorder="1" applyAlignment="1">
      <alignment vertical="top" wrapText="1"/>
    </xf>
    <xf numFmtId="0" fontId="12" fillId="0" borderId="0" xfId="1" applyFont="1" applyAlignment="1">
      <alignment vertical="top" wrapText="1"/>
    </xf>
    <xf numFmtId="0" fontId="12" fillId="0" borderId="3" xfId="1" applyFont="1" applyBorder="1" applyAlignment="1">
      <alignment horizontal="center" vertical="top" wrapText="1"/>
    </xf>
    <xf numFmtId="1" fontId="12" fillId="0" borderId="9" xfId="1" applyNumberFormat="1" applyFont="1" applyBorder="1" applyAlignment="1">
      <alignment horizontal="center" vertical="top" wrapText="1"/>
    </xf>
    <xf numFmtId="0" fontId="12" fillId="0" borderId="12" xfId="1" applyFont="1" applyBorder="1" applyAlignment="1">
      <alignment vertical="top" wrapText="1"/>
    </xf>
    <xf numFmtId="0" fontId="12" fillId="0" borderId="5" xfId="1" applyFont="1" applyBorder="1" applyAlignment="1">
      <alignment vertical="top" wrapText="1"/>
    </xf>
    <xf numFmtId="0" fontId="12" fillId="0" borderId="11" xfId="1" applyFont="1" applyBorder="1" applyAlignment="1">
      <alignment vertical="top" wrapText="1"/>
    </xf>
    <xf numFmtId="0" fontId="12" fillId="0" borderId="11" xfId="1" applyFont="1" applyBorder="1" applyAlignment="1">
      <alignment horizontal="center" vertical="top" wrapText="1"/>
    </xf>
    <xf numFmtId="0" fontId="18" fillId="0" borderId="7" xfId="1" applyFont="1" applyBorder="1" applyAlignment="1">
      <alignment vertical="top" wrapText="1"/>
    </xf>
    <xf numFmtId="0" fontId="18" fillId="0" borderId="14" xfId="1" applyFont="1" applyBorder="1" applyAlignment="1">
      <alignment horizontal="left" vertical="top" wrapText="1"/>
    </xf>
    <xf numFmtId="0" fontId="18" fillId="0" borderId="6" xfId="1" applyFont="1" applyBorder="1" applyAlignment="1">
      <alignment vertical="top" wrapText="1"/>
    </xf>
    <xf numFmtId="0" fontId="18" fillId="0" borderId="4" xfId="1" applyFont="1" applyBorder="1" applyAlignment="1">
      <alignment vertical="top" wrapText="1"/>
    </xf>
    <xf numFmtId="0" fontId="18" fillId="0" borderId="9" xfId="1" applyFont="1" applyBorder="1" applyAlignment="1">
      <alignment vertical="top" wrapText="1"/>
    </xf>
    <xf numFmtId="0" fontId="18" fillId="0" borderId="9" xfId="1" applyFont="1" applyBorder="1" applyAlignment="1">
      <alignment horizontal="center" vertical="top" wrapText="1"/>
    </xf>
    <xf numFmtId="0" fontId="27" fillId="0" borderId="12" xfId="1" applyFont="1" applyBorder="1" applyAlignment="1">
      <alignment vertical="center" wrapText="1"/>
    </xf>
    <xf numFmtId="0" fontId="27" fillId="0" borderId="8" xfId="1" applyFont="1" applyBorder="1" applyAlignment="1">
      <alignment vertical="center" wrapText="1"/>
    </xf>
    <xf numFmtId="0" fontId="27" fillId="0" borderId="2" xfId="1" applyFont="1" applyBorder="1" applyAlignment="1">
      <alignment vertical="center" wrapText="1"/>
    </xf>
    <xf numFmtId="0" fontId="18" fillId="0" borderId="12" xfId="1" applyFont="1" applyBorder="1" applyAlignment="1">
      <alignment vertical="top" wrapText="1"/>
    </xf>
    <xf numFmtId="0" fontId="27" fillId="0" borderId="6" xfId="1" applyFont="1" applyBorder="1" applyAlignment="1">
      <alignment vertical="top" wrapText="1"/>
    </xf>
    <xf numFmtId="0" fontId="12" fillId="0" borderId="4" xfId="1" applyFont="1" applyBorder="1" applyAlignment="1">
      <alignment horizontal="center" vertical="top" wrapText="1"/>
    </xf>
    <xf numFmtId="0" fontId="27" fillId="0" borderId="4" xfId="1" applyFont="1" applyBorder="1" applyAlignment="1">
      <alignment horizontal="center" vertical="top" wrapText="1"/>
    </xf>
    <xf numFmtId="0" fontId="12" fillId="0" borderId="8" xfId="1" applyFont="1" applyBorder="1" applyAlignment="1">
      <alignment horizontal="center" vertical="top" wrapText="1"/>
    </xf>
    <xf numFmtId="0" fontId="12" fillId="0" borderId="15" xfId="1" applyFont="1" applyBorder="1" applyAlignment="1">
      <alignment horizontal="center" vertical="top" wrapText="1"/>
    </xf>
    <xf numFmtId="0" fontId="18" fillId="0" borderId="0" xfId="1" applyFont="1" applyAlignment="1">
      <alignment vertical="top" wrapText="1"/>
    </xf>
    <xf numFmtId="0" fontId="18" fillId="0" borderId="16" xfId="1" applyFont="1" applyBorder="1" applyAlignment="1">
      <alignment vertical="top" wrapText="1"/>
    </xf>
    <xf numFmtId="0" fontId="18" fillId="0" borderId="15" xfId="1" applyFont="1" applyBorder="1" applyAlignment="1">
      <alignment vertical="top" wrapText="1"/>
    </xf>
    <xf numFmtId="0" fontId="18" fillId="0" borderId="3" xfId="1" applyFont="1" applyBorder="1" applyAlignment="1">
      <alignment vertical="top" wrapText="1"/>
    </xf>
    <xf numFmtId="0" fontId="18" fillId="0" borderId="15" xfId="1" applyFont="1" applyBorder="1" applyAlignment="1">
      <alignment horizontal="center" vertical="top" wrapText="1"/>
    </xf>
    <xf numFmtId="0" fontId="27" fillId="0" borderId="14" xfId="1" applyFont="1" applyBorder="1" applyAlignment="1">
      <alignment vertical="center" wrapText="1"/>
    </xf>
    <xf numFmtId="0" fontId="12" fillId="0" borderId="7" xfId="1" applyFont="1" applyBorder="1" applyAlignment="1">
      <alignment vertical="top" wrapText="1"/>
    </xf>
    <xf numFmtId="0" fontId="12" fillId="0" borderId="5" xfId="1" applyFont="1" applyBorder="1" applyAlignment="1">
      <alignment horizontal="center" vertical="top" wrapText="1"/>
    </xf>
    <xf numFmtId="0" fontId="12" fillId="0" borderId="10" xfId="1" applyFont="1" applyBorder="1" applyAlignment="1">
      <alignment vertical="top" wrapText="1"/>
    </xf>
    <xf numFmtId="0" fontId="27" fillId="0" borderId="13" xfId="1" applyFont="1" applyBorder="1" applyAlignment="1">
      <alignment horizontal="center" vertical="top" wrapText="1"/>
    </xf>
    <xf numFmtId="0" fontId="18" fillId="0" borderId="5" xfId="1" applyFont="1" applyBorder="1" applyAlignment="1">
      <alignment vertical="top" wrapText="1"/>
    </xf>
    <xf numFmtId="0" fontId="18" fillId="0" borderId="11" xfId="1" applyFont="1" applyBorder="1" applyAlignment="1">
      <alignment vertical="top" wrapText="1"/>
    </xf>
    <xf numFmtId="0" fontId="18" fillId="0" borderId="11" xfId="1" applyFont="1" applyBorder="1" applyAlignment="1">
      <alignment horizontal="center" vertical="top" wrapText="1"/>
    </xf>
    <xf numFmtId="0" fontId="18" fillId="0" borderId="3" xfId="1" applyFont="1" applyBorder="1" applyAlignment="1">
      <alignment horizontal="center" vertical="top" wrapText="1"/>
    </xf>
    <xf numFmtId="1" fontId="12" fillId="0" borderId="4" xfId="1" applyNumberFormat="1" applyFont="1" applyBorder="1" applyAlignment="1">
      <alignment horizontal="right" vertical="center" wrapText="1"/>
    </xf>
    <xf numFmtId="0" fontId="18" fillId="0" borderId="14" xfId="1" applyFont="1" applyBorder="1" applyAlignment="1">
      <alignment vertical="center" wrapText="1"/>
    </xf>
    <xf numFmtId="0" fontId="12" fillId="0" borderId="2" xfId="1" applyFont="1" applyBorder="1" applyAlignment="1">
      <alignment horizontal="center" vertical="top" wrapText="1"/>
    </xf>
    <xf numFmtId="0" fontId="12" fillId="0" borderId="14" xfId="1" applyFont="1" applyBorder="1" applyAlignment="1">
      <alignment horizontal="center" vertical="top" wrapText="1"/>
    </xf>
    <xf numFmtId="0" fontId="29" fillId="0" borderId="9" xfId="1" applyFont="1" applyBorder="1" applyAlignment="1">
      <alignment vertical="top" wrapText="1"/>
    </xf>
    <xf numFmtId="0" fontId="29" fillId="0" borderId="9" xfId="1" applyFont="1" applyBorder="1" applyAlignment="1">
      <alignment horizontal="center" vertical="top" wrapText="1"/>
    </xf>
    <xf numFmtId="0" fontId="12" fillId="0" borderId="6" xfId="1" applyFont="1" applyBorder="1"/>
    <xf numFmtId="0" fontId="12" fillId="0" borderId="4" xfId="1" applyFont="1" applyBorder="1"/>
    <xf numFmtId="0" fontId="12" fillId="0" borderId="9" xfId="1" applyFont="1" applyBorder="1"/>
    <xf numFmtId="0" fontId="12" fillId="0" borderId="14" xfId="1" applyFont="1" applyBorder="1"/>
    <xf numFmtId="0" fontId="12" fillId="0" borderId="4" xfId="1" applyFont="1" applyBorder="1" applyAlignment="1">
      <alignment horizontal="center"/>
    </xf>
    <xf numFmtId="0" fontId="27" fillId="0" borderId="14" xfId="1" applyFont="1" applyBorder="1"/>
    <xf numFmtId="164" fontId="18" fillId="0" borderId="0" xfId="1" applyNumberFormat="1" applyFont="1" applyAlignment="1">
      <alignment horizontal="right" vertical="center"/>
    </xf>
    <xf numFmtId="164" fontId="18" fillId="0" borderId="7" xfId="1" applyNumberFormat="1" applyFont="1" applyBorder="1" applyAlignment="1">
      <alignment horizontal="right" vertical="center"/>
    </xf>
    <xf numFmtId="0" fontId="15" fillId="0" borderId="0" xfId="1" applyFont="1" applyAlignment="1">
      <alignment horizontal="left"/>
    </xf>
    <xf numFmtId="164" fontId="15" fillId="0" borderId="0" xfId="7" applyNumberFormat="1" applyFont="1" applyAlignment="1">
      <alignment horizontal="left"/>
    </xf>
    <xf numFmtId="0" fontId="14" fillId="0" borderId="0" xfId="1" applyFont="1"/>
    <xf numFmtId="0" fontId="12" fillId="0" borderId="0" xfId="1" applyFont="1"/>
    <xf numFmtId="0" fontId="14" fillId="0" borderId="0" xfId="1" applyFont="1" applyAlignment="1">
      <alignment horizontal="center"/>
    </xf>
    <xf numFmtId="0" fontId="12" fillId="0" borderId="0" xfId="1" applyFont="1" applyAlignment="1">
      <alignment horizontal="center"/>
    </xf>
    <xf numFmtId="0" fontId="15" fillId="0" borderId="0" xfId="7" applyFont="1" applyAlignment="1">
      <alignment horizontal="center" vertical="top"/>
    </xf>
    <xf numFmtId="0" fontId="20" fillId="0" borderId="0" xfId="7" applyFont="1" applyAlignment="1">
      <alignment horizontal="center"/>
    </xf>
    <xf numFmtId="2" fontId="18" fillId="2" borderId="9" xfId="1" applyNumberFormat="1" applyFont="1" applyFill="1" applyBorder="1" applyAlignment="1">
      <alignment horizontal="right" vertical="center"/>
    </xf>
    <xf numFmtId="0" fontId="18" fillId="0" borderId="4" xfId="1" applyFont="1" applyBorder="1" applyAlignment="1">
      <alignment horizontal="center" vertical="center" wrapText="1"/>
    </xf>
    <xf numFmtId="2" fontId="12" fillId="0" borderId="9" xfId="1" applyNumberFormat="1" applyFont="1" applyBorder="1" applyAlignment="1">
      <alignment horizontal="right" vertical="center" wrapText="1"/>
    </xf>
    <xf numFmtId="2" fontId="12" fillId="0" borderId="15" xfId="1" applyNumberFormat="1" applyFont="1" applyBorder="1" applyAlignment="1">
      <alignment horizontal="right" vertical="center" wrapText="1"/>
    </xf>
    <xf numFmtId="2" fontId="12" fillId="0" borderId="3" xfId="1" applyNumberFormat="1" applyFont="1" applyBorder="1" applyAlignment="1">
      <alignment horizontal="right" vertical="center" wrapText="1"/>
    </xf>
    <xf numFmtId="2" fontId="12" fillId="2" borderId="9" xfId="1" applyNumberFormat="1" applyFont="1" applyFill="1" applyBorder="1" applyAlignment="1">
      <alignment horizontal="right" vertical="center" wrapText="1"/>
    </xf>
    <xf numFmtId="2" fontId="12" fillId="2" borderId="4" xfId="1" applyNumberFormat="1" applyFont="1" applyFill="1" applyBorder="1" applyAlignment="1">
      <alignment horizontal="right" vertical="center" wrapText="1"/>
    </xf>
    <xf numFmtId="2" fontId="12" fillId="2" borderId="6" xfId="1" applyNumberFormat="1" applyFont="1" applyFill="1" applyBorder="1" applyAlignment="1">
      <alignment horizontal="right" vertical="center" wrapText="1"/>
    </xf>
    <xf numFmtId="2" fontId="12" fillId="2" borderId="8" xfId="1" applyNumberFormat="1" applyFont="1" applyFill="1" applyBorder="1" applyAlignment="1">
      <alignment horizontal="right" vertical="center" wrapText="1"/>
    </xf>
    <xf numFmtId="2" fontId="12" fillId="2" borderId="12" xfId="1" applyNumberFormat="1" applyFont="1" applyFill="1" applyBorder="1" applyAlignment="1">
      <alignment horizontal="right" vertical="center" wrapText="1"/>
    </xf>
    <xf numFmtId="2" fontId="12" fillId="2" borderId="13" xfId="1" applyNumberFormat="1" applyFont="1" applyFill="1" applyBorder="1" applyAlignment="1">
      <alignment horizontal="right" vertical="center" wrapText="1"/>
    </xf>
    <xf numFmtId="2" fontId="12" fillId="2" borderId="5" xfId="1" applyNumberFormat="1" applyFont="1" applyFill="1" applyBorder="1" applyAlignment="1">
      <alignment horizontal="right" vertical="center" wrapText="1"/>
    </xf>
    <xf numFmtId="2" fontId="12" fillId="2" borderId="7" xfId="1" applyNumberFormat="1" applyFont="1" applyFill="1" applyBorder="1" applyAlignment="1">
      <alignment horizontal="right" vertical="center" wrapText="1"/>
    </xf>
    <xf numFmtId="2" fontId="12" fillId="2" borderId="11" xfId="1" applyNumberFormat="1" applyFont="1" applyFill="1" applyBorder="1" applyAlignment="1">
      <alignment horizontal="right" vertical="center" wrapText="1"/>
    </xf>
    <xf numFmtId="2" fontId="12" fillId="0" borderId="11" xfId="1" applyNumberFormat="1" applyFont="1" applyBorder="1" applyAlignment="1">
      <alignment horizontal="right" vertical="center" wrapText="1"/>
    </xf>
    <xf numFmtId="2" fontId="12" fillId="0" borderId="7" xfId="1" applyNumberFormat="1" applyFont="1" applyBorder="1" applyAlignment="1">
      <alignment horizontal="right" vertical="center" wrapText="1"/>
    </xf>
    <xf numFmtId="2" fontId="12" fillId="2" borderId="14" xfId="1" applyNumberFormat="1" applyFont="1" applyFill="1" applyBorder="1" applyAlignment="1">
      <alignment horizontal="right" vertical="center" wrapText="1"/>
    </xf>
    <xf numFmtId="2" fontId="12" fillId="2" borderId="2" xfId="1" applyNumberFormat="1" applyFont="1" applyFill="1" applyBorder="1" applyAlignment="1">
      <alignment horizontal="right" vertical="center" wrapText="1"/>
    </xf>
    <xf numFmtId="2" fontId="12" fillId="0" borderId="4" xfId="1" applyNumberFormat="1" applyFont="1" applyBorder="1" applyAlignment="1">
      <alignment horizontal="right" vertical="center" wrapText="1"/>
    </xf>
    <xf numFmtId="2" fontId="18" fillId="2" borderId="9" xfId="1" applyNumberFormat="1" applyFont="1" applyFill="1" applyBorder="1" applyAlignment="1">
      <alignment horizontal="right" vertical="center" wrapText="1"/>
    </xf>
    <xf numFmtId="2" fontId="18" fillId="2" borderId="4" xfId="1" applyNumberFormat="1" applyFont="1" applyFill="1" applyBorder="1" applyAlignment="1">
      <alignment horizontal="right" vertical="center" wrapText="1"/>
    </xf>
    <xf numFmtId="2" fontId="18" fillId="2" borderId="14" xfId="1" applyNumberFormat="1" applyFont="1" applyFill="1" applyBorder="1" applyAlignment="1">
      <alignment horizontal="right" vertical="center" wrapText="1"/>
    </xf>
    <xf numFmtId="2" fontId="12" fillId="0" borderId="5" xfId="1" applyNumberFormat="1" applyFont="1" applyBorder="1" applyAlignment="1">
      <alignment horizontal="right" vertical="center" wrapText="1"/>
    </xf>
    <xf numFmtId="2" fontId="12" fillId="2" borderId="10" xfId="1" applyNumberFormat="1" applyFont="1" applyFill="1" applyBorder="1" applyAlignment="1">
      <alignment horizontal="right" vertical="center" wrapText="1"/>
    </xf>
    <xf numFmtId="2" fontId="12" fillId="2" borderId="3" xfId="1" applyNumberFormat="1" applyFont="1" applyFill="1" applyBorder="1" applyAlignment="1">
      <alignment horizontal="right" vertical="center" wrapText="1"/>
    </xf>
    <xf numFmtId="2" fontId="12" fillId="2" borderId="15" xfId="1" applyNumberFormat="1" applyFont="1" applyFill="1" applyBorder="1" applyAlignment="1">
      <alignment horizontal="right" vertical="center" wrapText="1"/>
    </xf>
    <xf numFmtId="2" fontId="12" fillId="2" borderId="16" xfId="1" applyNumberFormat="1" applyFont="1" applyFill="1" applyBorder="1" applyAlignment="1">
      <alignment horizontal="right" vertical="center" wrapText="1"/>
    </xf>
    <xf numFmtId="2" fontId="12" fillId="0" borderId="13" xfId="1" applyNumberFormat="1" applyFont="1" applyBorder="1" applyAlignment="1">
      <alignment horizontal="right" vertical="center" wrapText="1"/>
    </xf>
    <xf numFmtId="2" fontId="12" fillId="0" borderId="6" xfId="1" applyNumberFormat="1" applyFont="1" applyBorder="1" applyAlignment="1">
      <alignment horizontal="right" vertical="center" wrapText="1"/>
    </xf>
    <xf numFmtId="2" fontId="12" fillId="0" borderId="2" xfId="1" applyNumberFormat="1" applyFont="1" applyBorder="1" applyAlignment="1">
      <alignment horizontal="right" vertical="center" wrapText="1"/>
    </xf>
    <xf numFmtId="2" fontId="18" fillId="2" borderId="6" xfId="1" applyNumberFormat="1" applyFont="1" applyFill="1" applyBorder="1" applyAlignment="1">
      <alignment horizontal="right" vertical="center" wrapText="1"/>
    </xf>
    <xf numFmtId="2" fontId="12" fillId="0" borderId="8" xfId="1" applyNumberFormat="1" applyFont="1" applyBorder="1" applyAlignment="1">
      <alignment horizontal="right" vertical="center" wrapText="1"/>
    </xf>
    <xf numFmtId="2" fontId="12" fillId="0" borderId="10" xfId="1" applyNumberFormat="1" applyFont="1" applyBorder="1" applyAlignment="1">
      <alignment horizontal="right" vertical="center" wrapText="1"/>
    </xf>
    <xf numFmtId="2" fontId="12" fillId="0" borderId="14" xfId="1" applyNumberFormat="1" applyFont="1" applyBorder="1" applyAlignment="1">
      <alignment horizontal="right" vertical="center" wrapText="1"/>
    </xf>
    <xf numFmtId="2" fontId="12" fillId="2" borderId="9" xfId="1" applyNumberFormat="1" applyFont="1" applyFill="1" applyBorder="1" applyAlignment="1">
      <alignment horizontal="right" vertical="center"/>
    </xf>
    <xf numFmtId="2" fontId="12" fillId="2" borderId="4" xfId="1" applyNumberFormat="1" applyFont="1" applyFill="1" applyBorder="1" applyAlignment="1">
      <alignment horizontal="right" vertical="center"/>
    </xf>
    <xf numFmtId="2" fontId="12" fillId="2" borderId="6" xfId="1" applyNumberFormat="1" applyFont="1" applyFill="1" applyBorder="1" applyAlignment="1">
      <alignment horizontal="right" vertical="center"/>
    </xf>
    <xf numFmtId="2" fontId="18" fillId="2" borderId="13" xfId="1" applyNumberFormat="1" applyFont="1" applyFill="1" applyBorder="1" applyAlignment="1">
      <alignment horizontal="right" vertical="center" wrapText="1"/>
    </xf>
    <xf numFmtId="2" fontId="18" fillId="2" borderId="8" xfId="1" applyNumberFormat="1" applyFont="1" applyFill="1" applyBorder="1" applyAlignment="1">
      <alignment horizontal="right" vertical="center" wrapText="1"/>
    </xf>
    <xf numFmtId="2" fontId="18" fillId="2" borderId="3" xfId="1" applyNumberFormat="1" applyFont="1" applyFill="1" applyBorder="1" applyAlignment="1">
      <alignment horizontal="right" vertical="center" wrapText="1"/>
    </xf>
    <xf numFmtId="2" fontId="18" fillId="2" borderId="15" xfId="1" applyNumberFormat="1" applyFont="1" applyFill="1" applyBorder="1" applyAlignment="1">
      <alignment horizontal="right" vertical="center" wrapText="1"/>
    </xf>
    <xf numFmtId="0" fontId="36" fillId="0" borderId="0" xfId="1" applyFont="1"/>
    <xf numFmtId="0" fontId="17" fillId="0" borderId="0" xfId="1" applyFont="1"/>
    <xf numFmtId="0" fontId="15" fillId="0" borderId="0" xfId="1" applyFont="1"/>
    <xf numFmtId="0" fontId="37" fillId="0" borderId="11" xfId="1" applyFont="1" applyBorder="1" applyAlignment="1">
      <alignment horizontal="center" vertical="top" wrapText="1"/>
    </xf>
    <xf numFmtId="0" fontId="19" fillId="0" borderId="0" xfId="0" applyFont="1" applyAlignment="1">
      <alignment wrapText="1"/>
    </xf>
    <xf numFmtId="0" fontId="19" fillId="0" borderId="4" xfId="0" applyFont="1" applyBorder="1" applyAlignment="1">
      <alignment wrapText="1"/>
    </xf>
    <xf numFmtId="0" fontId="18" fillId="0" borderId="2" xfId="0" applyFont="1" applyBorder="1" applyAlignment="1">
      <alignment horizontal="center"/>
    </xf>
    <xf numFmtId="0" fontId="15" fillId="0" borderId="0" xfId="0" applyFont="1" applyAlignment="1">
      <alignment horizontal="right"/>
    </xf>
    <xf numFmtId="0" fontId="12" fillId="0" borderId="0" xfId="0" applyFont="1"/>
    <xf numFmtId="0" fontId="15" fillId="0" borderId="7" xfId="0" applyFont="1" applyBorder="1" applyAlignment="1">
      <alignment horizontal="right"/>
    </xf>
    <xf numFmtId="0" fontId="12" fillId="0" borderId="4" xfId="0" applyFont="1" applyBorder="1"/>
    <xf numFmtId="0" fontId="12" fillId="0" borderId="6" xfId="0" applyFont="1" applyBorder="1"/>
    <xf numFmtId="0" fontId="15" fillId="0" borderId="3" xfId="0" applyFont="1" applyBorder="1" applyAlignment="1">
      <alignment horizontal="right"/>
    </xf>
    <xf numFmtId="0" fontId="12" fillId="0" borderId="2" xfId="0" applyFont="1" applyBorder="1"/>
    <xf numFmtId="0" fontId="14" fillId="0" borderId="0" xfId="0" applyFont="1" applyAlignment="1">
      <alignment horizontal="center"/>
    </xf>
    <xf numFmtId="0" fontId="13" fillId="0" borderId="0" xfId="0" applyFont="1" applyAlignment="1">
      <alignment horizontal="center" wrapText="1"/>
    </xf>
    <xf numFmtId="0" fontId="16" fillId="0" borderId="0" xfId="0" applyFont="1"/>
    <xf numFmtId="0" fontId="35"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right" vertical="center"/>
    </xf>
    <xf numFmtId="164" fontId="20" fillId="0" borderId="0" xfId="18" applyNumberFormat="1" applyFont="1" applyAlignment="1">
      <alignment horizontal="center"/>
    </xf>
    <xf numFmtId="164" fontId="20" fillId="0" borderId="14" xfId="18" applyNumberFormat="1" applyFont="1" applyBorder="1" applyAlignment="1">
      <alignment horizontal="center"/>
    </xf>
    <xf numFmtId="49" fontId="40" fillId="0" borderId="14" xfId="18" applyNumberFormat="1" applyFont="1" applyBorder="1" applyAlignment="1">
      <alignment horizontal="center"/>
    </xf>
    <xf numFmtId="49" fontId="25" fillId="0" borderId="14" xfId="18" applyNumberFormat="1" applyFont="1" applyBorder="1" applyAlignment="1">
      <alignment horizontal="center"/>
    </xf>
    <xf numFmtId="49" fontId="40" fillId="0" borderId="0" xfId="18" applyNumberFormat="1" applyFont="1" applyAlignment="1">
      <alignment horizontal="center"/>
    </xf>
    <xf numFmtId="49" fontId="40" fillId="0" borderId="0" xfId="18" applyNumberFormat="1" applyFont="1" applyAlignment="1">
      <alignment horizontal="left"/>
    </xf>
    <xf numFmtId="164" fontId="20" fillId="0" borderId="0" xfId="18" applyNumberFormat="1" applyFont="1"/>
    <xf numFmtId="164" fontId="20" fillId="0" borderId="14" xfId="18" applyNumberFormat="1" applyFont="1" applyBorder="1"/>
    <xf numFmtId="0" fontId="47" fillId="0" borderId="0" xfId="7" applyFont="1" applyAlignment="1">
      <alignment vertical="center" wrapText="1"/>
    </xf>
    <xf numFmtId="0" fontId="20" fillId="0" borderId="0" xfId="7" applyFont="1"/>
    <xf numFmtId="0" fontId="40" fillId="0" borderId="0" xfId="20" applyFont="1"/>
    <xf numFmtId="0" fontId="40" fillId="0" borderId="0" xfId="20" applyFont="1" applyAlignment="1">
      <alignment vertical="center"/>
    </xf>
    <xf numFmtId="0" fontId="40" fillId="0" borderId="0" xfId="20" applyFont="1" applyAlignment="1">
      <alignment horizontal="center" vertical="center"/>
    </xf>
    <xf numFmtId="0" fontId="40" fillId="0" borderId="7" xfId="20" applyFont="1" applyBorder="1" applyAlignment="1">
      <alignment horizontal="center" vertical="center" wrapText="1"/>
    </xf>
    <xf numFmtId="0" fontId="41" fillId="0" borderId="0" xfId="20" applyFont="1"/>
    <xf numFmtId="0" fontId="41" fillId="0" borderId="2" xfId="20" applyFont="1" applyBorder="1" applyAlignment="1">
      <alignment horizontal="center"/>
    </xf>
    <xf numFmtId="0" fontId="41" fillId="0" borderId="0" xfId="20" applyFont="1" applyAlignment="1">
      <alignment horizontal="left"/>
    </xf>
    <xf numFmtId="0" fontId="25" fillId="0" borderId="0" xfId="20" applyFont="1" applyAlignment="1">
      <alignment vertical="center"/>
    </xf>
    <xf numFmtId="0" fontId="27" fillId="0" borderId="39" xfId="20" applyFont="1" applyBorder="1" applyAlignment="1">
      <alignment horizontal="center" vertical="center" wrapText="1"/>
    </xf>
    <xf numFmtId="0" fontId="27" fillId="0" borderId="40" xfId="20" applyFont="1" applyBorder="1" applyAlignment="1">
      <alignment horizontal="center" vertical="center" wrapText="1"/>
    </xf>
    <xf numFmtId="0" fontId="27" fillId="0" borderId="41" xfId="20" applyFont="1" applyBorder="1" applyAlignment="1">
      <alignment horizontal="left" vertical="center" wrapText="1"/>
    </xf>
    <xf numFmtId="4" fontId="27" fillId="0" borderId="42" xfId="20" applyNumberFormat="1" applyFont="1" applyBorder="1" applyAlignment="1">
      <alignment horizontal="center" vertical="center" wrapText="1"/>
    </xf>
    <xf numFmtId="0" fontId="27" fillId="0" borderId="4" xfId="20" applyFont="1" applyBorder="1" applyAlignment="1">
      <alignment horizontal="center" vertical="center" wrapText="1"/>
    </xf>
    <xf numFmtId="0" fontId="24" fillId="0" borderId="4" xfId="20" applyFont="1" applyBorder="1" applyAlignment="1">
      <alignment horizontal="center" vertical="center" wrapText="1"/>
    </xf>
    <xf numFmtId="0" fontId="27" fillId="0" borderId="43" xfId="20" applyFont="1" applyBorder="1" applyAlignment="1">
      <alignment horizontal="left" vertical="center" wrapText="1"/>
    </xf>
    <xf numFmtId="4" fontId="44" fillId="0" borderId="42" xfId="20" applyNumberFormat="1" applyFont="1" applyBorder="1" applyAlignment="1">
      <alignment horizontal="center" vertical="center" wrapText="1"/>
    </xf>
    <xf numFmtId="165" fontId="18" fillId="0" borderId="42" xfId="20" applyNumberFormat="1" applyFont="1" applyBorder="1" applyAlignment="1">
      <alignment horizontal="center" vertical="center" wrapText="1"/>
    </xf>
    <xf numFmtId="0" fontId="18" fillId="0" borderId="4" xfId="20" applyFont="1" applyBorder="1" applyAlignment="1">
      <alignment horizontal="center" vertical="center" wrapText="1"/>
    </xf>
    <xf numFmtId="0" fontId="18" fillId="0" borderId="43" xfId="20" applyFont="1" applyBorder="1" applyAlignment="1">
      <alignment horizontal="left" vertical="center" wrapText="1"/>
    </xf>
    <xf numFmtId="2" fontId="27" fillId="0" borderId="42" xfId="20" applyNumberFormat="1" applyFont="1" applyBorder="1" applyAlignment="1">
      <alignment horizontal="center" vertical="center" wrapText="1"/>
    </xf>
    <xf numFmtId="2" fontId="27" fillId="0" borderId="4" xfId="20" applyNumberFormat="1" applyFont="1" applyBorder="1" applyAlignment="1">
      <alignment horizontal="center" vertical="center" wrapText="1"/>
    </xf>
    <xf numFmtId="0" fontId="27" fillId="0" borderId="42" xfId="20" applyFont="1" applyBorder="1" applyAlignment="1">
      <alignment horizontal="center" vertical="center" wrapText="1"/>
    </xf>
    <xf numFmtId="0" fontId="18" fillId="0" borderId="42" xfId="20" applyFont="1" applyBorder="1" applyAlignment="1">
      <alignment horizontal="center" vertical="center" wrapText="1"/>
    </xf>
    <xf numFmtId="0" fontId="47" fillId="0" borderId="4" xfId="20" applyFont="1" applyBorder="1" applyAlignment="1">
      <alignment horizontal="center" vertical="center" wrapText="1"/>
    </xf>
    <xf numFmtId="2" fontId="18" fillId="0" borderId="42" xfId="20" applyNumberFormat="1" applyFont="1" applyBorder="1" applyAlignment="1">
      <alignment horizontal="center" vertical="center" wrapText="1"/>
    </xf>
    <xf numFmtId="2" fontId="18" fillId="0" borderId="4" xfId="20" applyNumberFormat="1" applyFont="1" applyBorder="1" applyAlignment="1">
      <alignment horizontal="center" vertical="center" wrapText="1"/>
    </xf>
    <xf numFmtId="0" fontId="18" fillId="0" borderId="44" xfId="20" applyFont="1" applyBorder="1" applyAlignment="1">
      <alignment horizontal="center" vertical="center" wrapText="1"/>
    </xf>
    <xf numFmtId="0" fontId="18" fillId="0" borderId="45" xfId="20" applyFont="1" applyBorder="1" applyAlignment="1">
      <alignment horizontal="center" vertical="center" wrapText="1"/>
    </xf>
    <xf numFmtId="0" fontId="27" fillId="0" borderId="46" xfId="20" applyFont="1" applyBorder="1" applyAlignment="1">
      <alignment horizontal="left" vertical="center" wrapText="1"/>
    </xf>
    <xf numFmtId="0" fontId="13" fillId="0" borderId="17" xfId="20" applyFont="1" applyBorder="1" applyAlignment="1">
      <alignment horizontal="center" vertical="center" wrapText="1"/>
    </xf>
    <xf numFmtId="0" fontId="13" fillId="0" borderId="17" xfId="20" applyFont="1" applyBorder="1" applyAlignment="1">
      <alignment horizontal="center" vertical="center"/>
    </xf>
    <xf numFmtId="0" fontId="40" fillId="0" borderId="17" xfId="20" applyFont="1" applyBorder="1" applyAlignment="1">
      <alignment horizontal="center" vertical="center" wrapText="1"/>
    </xf>
    <xf numFmtId="0" fontId="40" fillId="0" borderId="17" xfId="20" applyFont="1" applyBorder="1"/>
    <xf numFmtId="0" fontId="40" fillId="0" borderId="0" xfId="20" applyFont="1" applyAlignment="1">
      <alignment horizontal="center"/>
    </xf>
    <xf numFmtId="0" fontId="19" fillId="0" borderId="0" xfId="20" applyFont="1" applyAlignment="1">
      <alignment vertical="center"/>
    </xf>
    <xf numFmtId="0" fontId="40" fillId="0" borderId="0" xfId="20" applyFont="1" applyAlignment="1">
      <alignment wrapText="1"/>
    </xf>
    <xf numFmtId="0" fontId="40" fillId="0" borderId="0" xfId="20" applyFont="1" applyAlignment="1">
      <alignment vertical="center" wrapText="1"/>
    </xf>
    <xf numFmtId="0" fontId="8" fillId="0" borderId="0" xfId="0" applyFont="1"/>
    <xf numFmtId="2" fontId="12" fillId="0" borderId="0" xfId="1" applyNumberFormat="1" applyFont="1"/>
    <xf numFmtId="0" fontId="12" fillId="0" borderId="0" xfId="1" applyFont="1" applyAlignment="1">
      <alignment vertical="top"/>
    </xf>
    <xf numFmtId="0" fontId="8" fillId="0" borderId="2" xfId="0" applyFont="1" applyBorder="1" applyAlignment="1">
      <alignment horizontal="center"/>
    </xf>
    <xf numFmtId="0" fontId="8" fillId="0" borderId="0" xfId="0" applyFont="1" applyAlignment="1">
      <alignment wrapText="1"/>
    </xf>
    <xf numFmtId="0" fontId="8" fillId="0" borderId="0" xfId="0" applyFont="1" applyAlignment="1">
      <alignment vertical="center"/>
    </xf>
    <xf numFmtId="0" fontId="54" fillId="3" borderId="0" xfId="17" applyFont="1" applyFill="1"/>
    <xf numFmtId="4" fontId="54" fillId="3" borderId="0" xfId="17" applyNumberFormat="1" applyFont="1" applyFill="1"/>
    <xf numFmtId="4" fontId="55" fillId="3" borderId="0" xfId="17" applyNumberFormat="1" applyFont="1" applyFill="1"/>
    <xf numFmtId="0" fontId="56" fillId="3" borderId="0" xfId="17" applyFont="1" applyFill="1"/>
    <xf numFmtId="0" fontId="54" fillId="3" borderId="0" xfId="17" applyFont="1" applyFill="1" applyAlignment="1">
      <alignment vertical="top"/>
    </xf>
    <xf numFmtId="4" fontId="54" fillId="3" borderId="0" xfId="17" applyNumberFormat="1" applyFont="1" applyFill="1" applyAlignment="1">
      <alignment vertical="top"/>
    </xf>
    <xf numFmtId="4" fontId="55" fillId="3" borderId="0" xfId="17" applyNumberFormat="1" applyFont="1" applyFill="1" applyAlignment="1">
      <alignment vertical="top"/>
    </xf>
    <xf numFmtId="0" fontId="55" fillId="3" borderId="0" xfId="17" applyFont="1" applyFill="1" applyAlignment="1">
      <alignment horizontal="right" vertical="top"/>
    </xf>
    <xf numFmtId="0" fontId="56" fillId="3" borderId="0" xfId="17" applyFont="1" applyFill="1" applyAlignment="1">
      <alignment vertical="top"/>
    </xf>
    <xf numFmtId="0" fontId="54" fillId="3" borderId="0" xfId="17" applyFont="1" applyFill="1" applyAlignment="1">
      <alignment horizontal="right" vertical="top"/>
    </xf>
    <xf numFmtId="2" fontId="54" fillId="3" borderId="0" xfId="17" applyNumberFormat="1" applyFont="1" applyFill="1" applyAlignment="1">
      <alignment vertical="top"/>
    </xf>
    <xf numFmtId="2" fontId="56" fillId="3" borderId="0" xfId="17" applyNumberFormat="1" applyFont="1" applyFill="1" applyAlignment="1">
      <alignment vertical="top"/>
    </xf>
    <xf numFmtId="4" fontId="57" fillId="3" borderId="0" xfId="17" applyNumberFormat="1" applyFont="1" applyFill="1" applyAlignment="1">
      <alignment vertical="top"/>
    </xf>
    <xf numFmtId="4" fontId="58" fillId="3" borderId="0" xfId="17" applyNumberFormat="1" applyFont="1" applyFill="1" applyAlignment="1">
      <alignment horizontal="right" vertical="center"/>
    </xf>
    <xf numFmtId="4" fontId="58" fillId="3" borderId="0" xfId="17" applyNumberFormat="1" applyFont="1" applyFill="1" applyAlignment="1">
      <alignment vertical="center"/>
    </xf>
    <xf numFmtId="0" fontId="57" fillId="3" borderId="0" xfId="17" applyFont="1" applyFill="1" applyAlignment="1">
      <alignment horizontal="right" vertical="top"/>
    </xf>
    <xf numFmtId="4" fontId="58" fillId="3" borderId="0" xfId="17" applyNumberFormat="1" applyFont="1" applyFill="1" applyAlignment="1">
      <alignment vertical="top"/>
    </xf>
    <xf numFmtId="4" fontId="54" fillId="3" borderId="0" xfId="17" applyNumberFormat="1" applyFont="1" applyFill="1" applyAlignment="1">
      <alignment horizontal="center" vertical="top"/>
    </xf>
    <xf numFmtId="164" fontId="55" fillId="3" borderId="0" xfId="17" applyNumberFormat="1" applyFont="1" applyFill="1" applyAlignment="1">
      <alignment vertical="top"/>
    </xf>
    <xf numFmtId="0" fontId="59" fillId="3" borderId="0" xfId="5" applyFont="1" applyFill="1"/>
    <xf numFmtId="0" fontId="59" fillId="3" borderId="0" xfId="5" applyFont="1" applyFill="1" applyAlignment="1">
      <alignment horizontal="center" vertical="center"/>
    </xf>
    <xf numFmtId="0" fontId="54" fillId="3" borderId="0" xfId="17" applyFont="1" applyFill="1" applyAlignment="1">
      <alignment horizontal="center" vertical="center"/>
    </xf>
    <xf numFmtId="164" fontId="55" fillId="3" borderId="0" xfId="17" applyNumberFormat="1" applyFont="1" applyFill="1" applyAlignment="1">
      <alignment horizontal="right" vertical="top"/>
    </xf>
    <xf numFmtId="0" fontId="54" fillId="3" borderId="20" xfId="17" applyFont="1" applyFill="1" applyBorder="1"/>
    <xf numFmtId="0" fontId="54" fillId="3" borderId="0" xfId="17" applyFont="1" applyFill="1" applyAlignment="1">
      <alignment vertical="center"/>
    </xf>
    <xf numFmtId="0" fontId="59" fillId="3" borderId="0" xfId="5" applyFont="1" applyFill="1" applyAlignment="1">
      <alignment vertical="center"/>
    </xf>
    <xf numFmtId="2" fontId="54" fillId="3" borderId="0" xfId="17" applyNumberFormat="1" applyFont="1" applyFill="1" applyAlignment="1">
      <alignment vertical="center"/>
    </xf>
    <xf numFmtId="2" fontId="55" fillId="3" borderId="0" xfId="17" applyNumberFormat="1" applyFont="1" applyFill="1" applyAlignment="1">
      <alignment vertical="top"/>
    </xf>
    <xf numFmtId="0" fontId="57" fillId="3" borderId="0" xfId="17" applyFont="1" applyFill="1" applyAlignment="1">
      <alignment vertical="top"/>
    </xf>
    <xf numFmtId="2" fontId="57" fillId="3" borderId="0" xfId="17" applyNumberFormat="1" applyFont="1" applyFill="1" applyAlignment="1">
      <alignment vertical="center"/>
    </xf>
    <xf numFmtId="165" fontId="57" fillId="3" borderId="0" xfId="17" applyNumberFormat="1" applyFont="1" applyFill="1" applyAlignment="1">
      <alignment vertical="center"/>
    </xf>
    <xf numFmtId="4" fontId="57" fillId="3" borderId="0" xfId="17" applyNumberFormat="1" applyFont="1" applyFill="1" applyAlignment="1">
      <alignment vertical="center"/>
    </xf>
    <xf numFmtId="4" fontId="57" fillId="3" borderId="0" xfId="17" applyNumberFormat="1" applyFont="1" applyFill="1" applyAlignment="1">
      <alignment horizontal="right" vertical="center"/>
    </xf>
    <xf numFmtId="4" fontId="57" fillId="3" borderId="17" xfId="17" applyNumberFormat="1" applyFont="1" applyFill="1" applyBorder="1" applyAlignment="1">
      <alignment horizontal="right" vertical="center"/>
    </xf>
    <xf numFmtId="4" fontId="57" fillId="3" borderId="17" xfId="17" applyNumberFormat="1" applyFont="1" applyFill="1" applyBorder="1" applyAlignment="1">
      <alignment vertical="center"/>
    </xf>
    <xf numFmtId="4" fontId="58" fillId="3" borderId="17" xfId="17" applyNumberFormat="1" applyFont="1" applyFill="1" applyBorder="1" applyAlignment="1">
      <alignment horizontal="right" vertical="center"/>
    </xf>
    <xf numFmtId="4" fontId="57" fillId="3" borderId="17" xfId="17" applyNumberFormat="1" applyFont="1" applyFill="1" applyBorder="1" applyAlignment="1">
      <alignment vertical="center" wrapText="1"/>
    </xf>
    <xf numFmtId="0" fontId="58" fillId="3" borderId="0" xfId="17" applyFont="1" applyFill="1" applyAlignment="1">
      <alignment vertical="top"/>
    </xf>
    <xf numFmtId="2" fontId="58" fillId="3" borderId="0" xfId="17" applyNumberFormat="1" applyFont="1" applyFill="1" applyAlignment="1">
      <alignment vertical="center"/>
    </xf>
    <xf numFmtId="164" fontId="58" fillId="3" borderId="0" xfId="17" applyNumberFormat="1" applyFont="1" applyFill="1" applyAlignment="1">
      <alignment vertical="center"/>
    </xf>
    <xf numFmtId="4" fontId="58" fillId="3" borderId="23" xfId="17" applyNumberFormat="1" applyFont="1" applyFill="1" applyBorder="1" applyAlignment="1">
      <alignment vertical="center"/>
    </xf>
    <xf numFmtId="4" fontId="58" fillId="3" borderId="1" xfId="17" applyNumberFormat="1" applyFont="1" applyFill="1" applyBorder="1" applyAlignment="1">
      <alignment horizontal="right" vertical="center"/>
    </xf>
    <xf numFmtId="4" fontId="58" fillId="3" borderId="17" xfId="17" applyNumberFormat="1" applyFont="1" applyFill="1" applyBorder="1" applyAlignment="1">
      <alignment vertical="center"/>
    </xf>
    <xf numFmtId="4" fontId="58" fillId="3" borderId="17" xfId="17" applyNumberFormat="1" applyFont="1" applyFill="1" applyBorder="1" applyAlignment="1">
      <alignment vertical="center" wrapText="1"/>
    </xf>
    <xf numFmtId="0" fontId="58" fillId="3" borderId="17" xfId="17" applyFont="1" applyFill="1" applyBorder="1" applyAlignment="1">
      <alignment horizontal="justify" vertical="center"/>
    </xf>
    <xf numFmtId="4" fontId="58" fillId="3" borderId="26" xfId="17" applyNumberFormat="1" applyFont="1" applyFill="1" applyBorder="1" applyAlignment="1">
      <alignment vertical="center"/>
    </xf>
    <xf numFmtId="4" fontId="55" fillId="3" borderId="17" xfId="17" applyNumberFormat="1" applyFont="1" applyFill="1" applyBorder="1" applyAlignment="1">
      <alignment vertical="center"/>
    </xf>
    <xf numFmtId="4" fontId="58" fillId="3" borderId="1" xfId="17" applyNumberFormat="1" applyFont="1" applyFill="1" applyBorder="1" applyAlignment="1">
      <alignment vertical="center"/>
    </xf>
    <xf numFmtId="4" fontId="58" fillId="3" borderId="1" xfId="17" applyNumberFormat="1" applyFont="1" applyFill="1" applyBorder="1" applyAlignment="1">
      <alignment vertical="center" wrapText="1"/>
    </xf>
    <xf numFmtId="49" fontId="58" fillId="3" borderId="17" xfId="17" applyNumberFormat="1" applyFont="1" applyFill="1" applyBorder="1" applyAlignment="1">
      <alignment horizontal="justify" vertical="center"/>
    </xf>
    <xf numFmtId="0" fontId="55" fillId="3" borderId="0" xfId="17" applyFont="1" applyFill="1" applyAlignment="1">
      <alignment vertical="center"/>
    </xf>
    <xf numFmtId="2" fontId="55" fillId="3" borderId="0" xfId="17" applyNumberFormat="1" applyFont="1" applyFill="1" applyAlignment="1">
      <alignment vertical="center"/>
    </xf>
    <xf numFmtId="164" fontId="55" fillId="3" borderId="0" xfId="17" applyNumberFormat="1" applyFont="1" applyFill="1" applyAlignment="1">
      <alignment vertical="center"/>
    </xf>
    <xf numFmtId="4" fontId="55" fillId="3" borderId="0" xfId="17" applyNumberFormat="1" applyFont="1" applyFill="1" applyAlignment="1">
      <alignment vertical="center"/>
    </xf>
    <xf numFmtId="4" fontId="55" fillId="3" borderId="0" xfId="17" applyNumberFormat="1" applyFont="1" applyFill="1" applyAlignment="1">
      <alignment horizontal="right" vertical="center"/>
    </xf>
    <xf numFmtId="4" fontId="57" fillId="3" borderId="26" xfId="17" applyNumberFormat="1" applyFont="1" applyFill="1" applyBorder="1" applyAlignment="1">
      <alignment vertical="center"/>
    </xf>
    <xf numFmtId="0" fontId="57" fillId="3" borderId="1" xfId="17" applyFont="1" applyFill="1" applyBorder="1" applyAlignment="1">
      <alignment horizontal="left" vertical="center" wrapText="1"/>
    </xf>
    <xf numFmtId="49" fontId="56" fillId="3" borderId="28" xfId="17" applyNumberFormat="1" applyFont="1" applyFill="1" applyBorder="1" applyAlignment="1">
      <alignment horizontal="center" vertical="center"/>
    </xf>
    <xf numFmtId="0" fontId="57" fillId="3" borderId="0" xfId="17" applyFont="1" applyFill="1" applyAlignment="1">
      <alignment vertical="center"/>
    </xf>
    <xf numFmtId="164" fontId="57" fillId="3" borderId="0" xfId="17" applyNumberFormat="1" applyFont="1" applyFill="1" applyAlignment="1">
      <alignment vertical="center"/>
    </xf>
    <xf numFmtId="0" fontId="58" fillId="3" borderId="1" xfId="17" applyFont="1" applyFill="1" applyBorder="1" applyAlignment="1">
      <alignment horizontal="left" vertical="center" wrapText="1"/>
    </xf>
    <xf numFmtId="0" fontId="62" fillId="3" borderId="28" xfId="17" applyFont="1" applyFill="1" applyBorder="1" applyAlignment="1">
      <alignment horizontal="center" vertical="center"/>
    </xf>
    <xf numFmtId="0" fontId="58" fillId="3" borderId="17" xfId="17" applyFont="1" applyFill="1" applyBorder="1" applyAlignment="1">
      <alignment horizontal="left" vertical="center" wrapText="1"/>
    </xf>
    <xf numFmtId="0" fontId="62" fillId="3" borderId="24" xfId="17" applyFont="1" applyFill="1" applyBorder="1" applyAlignment="1">
      <alignment horizontal="center" vertical="center"/>
    </xf>
    <xf numFmtId="49" fontId="58" fillId="3" borderId="1" xfId="17" applyNumberFormat="1" applyFont="1" applyFill="1" applyBorder="1" applyAlignment="1">
      <alignment horizontal="left" vertical="center" wrapText="1"/>
    </xf>
    <xf numFmtId="0" fontId="58" fillId="3" borderId="0" xfId="17" applyFont="1" applyFill="1" applyAlignment="1">
      <alignment vertical="center"/>
    </xf>
    <xf numFmtId="0" fontId="58" fillId="3" borderId="17" xfId="17" applyFont="1" applyFill="1" applyBorder="1" applyAlignment="1">
      <alignment vertical="center" wrapText="1"/>
    </xf>
    <xf numFmtId="0" fontId="62" fillId="3" borderId="24" xfId="17" applyFont="1" applyFill="1" applyBorder="1" applyAlignment="1">
      <alignment horizontal="center" vertical="center" textRotation="90"/>
    </xf>
    <xf numFmtId="164" fontId="54" fillId="3" borderId="0" xfId="17" applyNumberFormat="1" applyFont="1" applyFill="1" applyAlignment="1">
      <alignment vertical="center"/>
    </xf>
    <xf numFmtId="4" fontId="54" fillId="3" borderId="0" xfId="17" applyNumberFormat="1" applyFont="1" applyFill="1" applyAlignment="1">
      <alignment vertical="center"/>
    </xf>
    <xf numFmtId="0" fontId="55" fillId="3" borderId="17" xfId="17" applyFont="1" applyFill="1" applyBorder="1" applyAlignment="1">
      <alignment horizontal="left" vertical="center" wrapText="1"/>
    </xf>
    <xf numFmtId="49" fontId="56" fillId="3" borderId="24" xfId="17" applyNumberFormat="1" applyFont="1" applyFill="1" applyBorder="1" applyAlignment="1">
      <alignment horizontal="center" vertical="center"/>
    </xf>
    <xf numFmtId="4" fontId="55" fillId="3" borderId="26" xfId="17" applyNumberFormat="1" applyFont="1" applyFill="1" applyBorder="1" applyAlignment="1">
      <alignment vertical="center"/>
    </xf>
    <xf numFmtId="0" fontId="55" fillId="3" borderId="18" xfId="17" applyFont="1" applyFill="1" applyBorder="1" applyAlignment="1">
      <alignment horizontal="left" vertical="center" wrapText="1"/>
    </xf>
    <xf numFmtId="49" fontId="62" fillId="3" borderId="29" xfId="17" applyNumberFormat="1" applyFont="1" applyFill="1" applyBorder="1" applyAlignment="1">
      <alignment horizontal="center" vertical="center"/>
    </xf>
    <xf numFmtId="0" fontId="58" fillId="3" borderId="18" xfId="17" applyFont="1" applyFill="1" applyBorder="1" applyAlignment="1">
      <alignment vertical="center" wrapText="1"/>
    </xf>
    <xf numFmtId="49" fontId="62" fillId="3" borderId="24" xfId="17" applyNumberFormat="1" applyFont="1" applyFill="1" applyBorder="1" applyAlignment="1">
      <alignment horizontal="center" vertical="center"/>
    </xf>
    <xf numFmtId="0" fontId="58" fillId="3" borderId="30" xfId="17" applyFont="1" applyFill="1" applyBorder="1" applyAlignment="1">
      <alignment horizontal="left" vertical="top" wrapText="1"/>
    </xf>
    <xf numFmtId="4" fontId="57" fillId="3" borderId="31" xfId="17" applyNumberFormat="1" applyFont="1" applyFill="1" applyBorder="1" applyAlignment="1">
      <alignment vertical="center"/>
    </xf>
    <xf numFmtId="4" fontId="57" fillId="3" borderId="19" xfId="17" applyNumberFormat="1" applyFont="1" applyFill="1" applyBorder="1" applyAlignment="1">
      <alignment vertical="center"/>
    </xf>
    <xf numFmtId="49" fontId="56" fillId="3" borderId="29" xfId="17" applyNumberFormat="1" applyFont="1" applyFill="1" applyBorder="1" applyAlignment="1">
      <alignment horizontal="center" vertical="center"/>
    </xf>
    <xf numFmtId="0" fontId="62" fillId="3" borderId="0" xfId="17" applyFont="1" applyFill="1"/>
    <xf numFmtId="4" fontId="62" fillId="3" borderId="0" xfId="17" applyNumberFormat="1" applyFont="1" applyFill="1"/>
    <xf numFmtId="0" fontId="62" fillId="3" borderId="0" xfId="17" applyFont="1" applyFill="1" applyAlignment="1">
      <alignment horizontal="center"/>
    </xf>
    <xf numFmtId="4" fontId="57" fillId="3" borderId="22" xfId="17" applyNumberFormat="1" applyFont="1" applyFill="1" applyBorder="1" applyAlignment="1">
      <alignment vertical="center"/>
    </xf>
    <xf numFmtId="0" fontId="57" fillId="3" borderId="17" xfId="17" applyFont="1" applyFill="1" applyBorder="1" applyAlignment="1">
      <alignment horizontal="right" vertical="center" wrapText="1"/>
    </xf>
    <xf numFmtId="0" fontId="60" fillId="3" borderId="24" xfId="17" applyFont="1" applyFill="1" applyBorder="1" applyAlignment="1">
      <alignment horizontal="center"/>
    </xf>
    <xf numFmtId="0" fontId="62" fillId="3" borderId="26" xfId="17" applyFont="1" applyFill="1" applyBorder="1" applyAlignment="1">
      <alignment horizontal="center"/>
    </xf>
    <xf numFmtId="0" fontId="62" fillId="3" borderId="17" xfId="17" applyFont="1" applyFill="1" applyBorder="1" applyAlignment="1">
      <alignment horizontal="center"/>
    </xf>
    <xf numFmtId="0" fontId="63" fillId="3" borderId="0" xfId="17" applyFont="1" applyFill="1"/>
    <xf numFmtId="0" fontId="64" fillId="3" borderId="0" xfId="17" applyFont="1" applyFill="1" applyAlignment="1">
      <alignment horizontal="center" wrapText="1"/>
    </xf>
    <xf numFmtId="4" fontId="64" fillId="3" borderId="0" xfId="17" applyNumberFormat="1" applyFont="1" applyFill="1" applyAlignment="1">
      <alignment horizontal="center" vertical="center"/>
    </xf>
    <xf numFmtId="4" fontId="63" fillId="3" borderId="0" xfId="17" applyNumberFormat="1" applyFont="1" applyFill="1" applyAlignment="1">
      <alignment horizontal="center" vertical="center"/>
    </xf>
    <xf numFmtId="0" fontId="63" fillId="3" borderId="0" xfId="17" applyFont="1" applyFill="1" applyAlignment="1">
      <alignment horizontal="center" vertical="center" wrapText="1"/>
    </xf>
    <xf numFmtId="0" fontId="64" fillId="3" borderId="0" xfId="17" applyFont="1" applyFill="1" applyAlignment="1">
      <alignment horizontal="center" vertical="center" wrapText="1"/>
    </xf>
    <xf numFmtId="0" fontId="64" fillId="3" borderId="31" xfId="17" applyFont="1" applyFill="1" applyBorder="1" applyAlignment="1">
      <alignment horizontal="center" vertical="center" wrapText="1"/>
    </xf>
    <xf numFmtId="0" fontId="64" fillId="3" borderId="19" xfId="17" applyFont="1" applyFill="1" applyBorder="1" applyAlignment="1">
      <alignment horizontal="center" vertical="center" wrapText="1"/>
    </xf>
    <xf numFmtId="0" fontId="64" fillId="3" borderId="32" xfId="17" applyFont="1" applyFill="1" applyBorder="1" applyAlignment="1">
      <alignment horizontal="center" vertical="center" wrapText="1"/>
    </xf>
    <xf numFmtId="0" fontId="64" fillId="3" borderId="28" xfId="17" applyFont="1" applyFill="1" applyBorder="1" applyAlignment="1">
      <alignment horizontal="center" vertical="center" wrapText="1"/>
    </xf>
    <xf numFmtId="0" fontId="61" fillId="3" borderId="0" xfId="5" applyFont="1" applyFill="1" applyAlignment="1">
      <alignment horizontal="center" vertical="center" wrapText="1"/>
    </xf>
    <xf numFmtId="0" fontId="66" fillId="3" borderId="0" xfId="5" applyFont="1" applyFill="1"/>
    <xf numFmtId="0" fontId="67" fillId="3" borderId="0" xfId="17" applyFont="1" applyFill="1"/>
    <xf numFmtId="4" fontId="67" fillId="3" borderId="0" xfId="17" applyNumberFormat="1" applyFont="1" applyFill="1"/>
    <xf numFmtId="4" fontId="68" fillId="3" borderId="0" xfId="17" applyNumberFormat="1" applyFont="1" applyFill="1" applyAlignment="1">
      <alignment horizontal="right"/>
    </xf>
    <xf numFmtId="4" fontId="67" fillId="3" borderId="0" xfId="17" applyNumberFormat="1" applyFont="1" applyFill="1" applyAlignment="1">
      <alignment horizontal="right"/>
    </xf>
    <xf numFmtId="0" fontId="67" fillId="3" borderId="0" xfId="17" applyFont="1" applyFill="1" applyAlignment="1">
      <alignment horizontal="right"/>
    </xf>
    <xf numFmtId="0" fontId="58" fillId="3" borderId="0" xfId="17" applyFont="1" applyFill="1" applyAlignment="1">
      <alignment horizontal="right"/>
    </xf>
    <xf numFmtId="0" fontId="67" fillId="3" borderId="0" xfId="17" applyFont="1" applyFill="1" applyAlignment="1">
      <alignment horizontal="left"/>
    </xf>
    <xf numFmtId="0" fontId="54" fillId="3" borderId="0" xfId="17" applyFont="1" applyFill="1" applyAlignment="1">
      <alignment horizontal="center"/>
    </xf>
    <xf numFmtId="0" fontId="59" fillId="3" borderId="0" xfId="5" applyFont="1" applyFill="1" applyAlignment="1">
      <alignment horizontal="center"/>
    </xf>
    <xf numFmtId="0" fontId="70" fillId="3" borderId="0" xfId="17" applyFont="1" applyFill="1" applyAlignment="1">
      <alignment horizontal="center"/>
    </xf>
    <xf numFmtId="0" fontId="56" fillId="3" borderId="0" xfId="17" applyFont="1" applyFill="1" applyAlignment="1">
      <alignment horizontal="center"/>
    </xf>
    <xf numFmtId="0" fontId="55" fillId="3" borderId="0" xfId="17" applyFont="1" applyFill="1" applyAlignment="1">
      <alignment horizontal="center"/>
    </xf>
    <xf numFmtId="0" fontId="70" fillId="3" borderId="0" xfId="17" applyFont="1" applyFill="1" applyAlignment="1">
      <alignment horizontal="left"/>
    </xf>
    <xf numFmtId="0" fontId="56" fillId="3" borderId="0" xfId="17" applyFont="1" applyFill="1" applyAlignment="1">
      <alignment horizontal="left"/>
    </xf>
    <xf numFmtId="0" fontId="71" fillId="3" borderId="0" xfId="5" applyFont="1" applyFill="1"/>
    <xf numFmtId="0" fontId="54" fillId="3" borderId="0" xfId="17" applyFont="1" applyFill="1" applyAlignment="1">
      <alignment horizontal="left"/>
    </xf>
    <xf numFmtId="0" fontId="73" fillId="3" borderId="0" xfId="17" applyFont="1" applyFill="1" applyAlignment="1">
      <alignment horizontal="left"/>
    </xf>
    <xf numFmtId="4" fontId="74" fillId="3" borderId="0" xfId="5" applyNumberFormat="1" applyFont="1" applyFill="1"/>
    <xf numFmtId="4" fontId="59" fillId="3" borderId="0" xfId="5" applyNumberFormat="1" applyFont="1" applyFill="1"/>
    <xf numFmtId="0" fontId="75" fillId="0" borderId="0" xfId="21" applyFont="1"/>
    <xf numFmtId="4" fontId="75" fillId="0" borderId="0" xfId="21" applyNumberFormat="1" applyFont="1"/>
    <xf numFmtId="0" fontId="75" fillId="0" borderId="0" xfId="21" applyFont="1" applyAlignment="1">
      <alignment horizontal="center"/>
    </xf>
    <xf numFmtId="0" fontId="1" fillId="0" borderId="0" xfId="21"/>
    <xf numFmtId="0" fontId="6" fillId="0" borderId="0" xfId="21" applyFont="1"/>
    <xf numFmtId="49" fontId="9" fillId="0" borderId="0" xfId="21" applyNumberFormat="1" applyFont="1" applyAlignment="1">
      <alignment vertical="top" wrapText="1"/>
    </xf>
    <xf numFmtId="49" fontId="75" fillId="0" borderId="0" xfId="21" applyNumberFormat="1" applyFont="1" applyAlignment="1">
      <alignment vertical="top" wrapText="1"/>
    </xf>
    <xf numFmtId="4" fontId="9" fillId="0" borderId="0" xfId="21" applyNumberFormat="1" applyFont="1" applyAlignment="1">
      <alignment horizontal="center" vertical="center" wrapText="1"/>
    </xf>
    <xf numFmtId="4" fontId="9" fillId="0" borderId="49" xfId="21" applyNumberFormat="1" applyFont="1" applyBorder="1" applyAlignment="1">
      <alignment horizontal="center" vertical="center" wrapText="1"/>
    </xf>
    <xf numFmtId="4" fontId="9" fillId="0" borderId="50" xfId="21" applyNumberFormat="1" applyFont="1" applyBorder="1" applyAlignment="1">
      <alignment horizontal="center" vertical="center" wrapText="1"/>
    </xf>
    <xf numFmtId="4" fontId="75" fillId="0" borderId="19" xfId="21" applyNumberFormat="1" applyFont="1" applyBorder="1" applyAlignment="1">
      <alignment horizontal="center" vertical="center" wrapText="1"/>
    </xf>
    <xf numFmtId="49" fontId="75" fillId="0" borderId="19" xfId="21" applyNumberFormat="1" applyFont="1" applyBorder="1" applyAlignment="1">
      <alignment horizontal="left" vertical="justify" wrapText="1"/>
    </xf>
    <xf numFmtId="49" fontId="9" fillId="0" borderId="19" xfId="21" applyNumberFormat="1" applyFont="1" applyBorder="1" applyAlignment="1">
      <alignment horizontal="center" vertical="top" wrapText="1"/>
    </xf>
    <xf numFmtId="49" fontId="75" fillId="0" borderId="0" xfId="21" applyNumberFormat="1" applyFont="1" applyAlignment="1">
      <alignment horizontal="right" vertical="top" wrapText="1"/>
    </xf>
    <xf numFmtId="4" fontId="75" fillId="0" borderId="17" xfId="21" applyNumberFormat="1" applyFont="1" applyBorder="1" applyAlignment="1">
      <alignment horizontal="center" vertical="center" wrapText="1"/>
    </xf>
    <xf numFmtId="49" fontId="75" fillId="0" borderId="17" xfId="21" applyNumberFormat="1" applyFont="1" applyBorder="1" applyAlignment="1">
      <alignment horizontal="left" vertical="justify" wrapText="1"/>
    </xf>
    <xf numFmtId="49" fontId="75" fillId="0" borderId="17" xfId="21" applyNumberFormat="1" applyFont="1" applyBorder="1" applyAlignment="1">
      <alignment horizontal="center" vertical="top" wrapText="1"/>
    </xf>
    <xf numFmtId="49" fontId="75" fillId="0" borderId="17" xfId="21" applyNumberFormat="1" applyFont="1" applyBorder="1" applyAlignment="1">
      <alignment vertical="justify" wrapText="1"/>
    </xf>
    <xf numFmtId="49" fontId="9" fillId="0" borderId="17" xfId="21" applyNumberFormat="1" applyFont="1" applyBorder="1" applyAlignment="1">
      <alignment horizontal="center" vertical="top" wrapText="1"/>
    </xf>
    <xf numFmtId="49" fontId="75" fillId="0" borderId="17" xfId="21" applyNumberFormat="1" applyFont="1" applyBorder="1" applyAlignment="1">
      <alignment horizontal="right" vertical="top" wrapText="1"/>
    </xf>
    <xf numFmtId="4" fontId="9" fillId="0" borderId="17" xfId="21" applyNumberFormat="1" applyFont="1" applyBorder="1" applyAlignment="1">
      <alignment horizontal="center" vertical="center" wrapText="1"/>
    </xf>
    <xf numFmtId="49" fontId="9" fillId="0" borderId="17" xfId="21" applyNumberFormat="1" applyFont="1" applyBorder="1" applyAlignment="1">
      <alignment vertical="justify" wrapText="1"/>
    </xf>
    <xf numFmtId="49" fontId="75" fillId="0" borderId="17" xfId="21" applyNumberFormat="1" applyFont="1" applyBorder="1" applyAlignment="1">
      <alignment horizontal="right" vertical="justify" wrapText="1"/>
    </xf>
    <xf numFmtId="4" fontId="75" fillId="0" borderId="17" xfId="21" applyNumberFormat="1" applyFont="1" applyBorder="1" applyAlignment="1">
      <alignment horizontal="center" vertical="top" wrapText="1"/>
    </xf>
    <xf numFmtId="4" fontId="9" fillId="0" borderId="17" xfId="21" applyNumberFormat="1" applyFont="1" applyBorder="1" applyAlignment="1">
      <alignment horizontal="center" vertical="top" wrapText="1"/>
    </xf>
    <xf numFmtId="0" fontId="9" fillId="0" borderId="17" xfId="21" applyFont="1" applyBorder="1" applyAlignment="1">
      <alignment horizontal="center" vertical="top" wrapText="1"/>
    </xf>
    <xf numFmtId="4" fontId="75" fillId="0" borderId="0" xfId="21" applyNumberFormat="1" applyFont="1" applyAlignment="1">
      <alignment horizontal="right"/>
    </xf>
    <xf numFmtId="0" fontId="9" fillId="0" borderId="0" xfId="21" applyFont="1" applyAlignment="1">
      <alignment horizontal="center"/>
    </xf>
    <xf numFmtId="4" fontId="57" fillId="3" borderId="55" xfId="17" applyNumberFormat="1" applyFont="1" applyFill="1" applyBorder="1" applyAlignment="1">
      <alignment vertical="center"/>
    </xf>
    <xf numFmtId="49" fontId="60" fillId="3" borderId="56" xfId="17" applyNumberFormat="1" applyFont="1" applyFill="1" applyBorder="1" applyAlignment="1">
      <alignment horizontal="center" vertical="center"/>
    </xf>
    <xf numFmtId="0" fontId="57" fillId="3" borderId="57" xfId="17" applyFont="1" applyFill="1" applyBorder="1" applyAlignment="1">
      <alignment horizontal="left" vertical="center" wrapText="1"/>
    </xf>
    <xf numFmtId="4" fontId="57" fillId="3" borderId="57" xfId="17" applyNumberFormat="1" applyFont="1" applyFill="1" applyBorder="1" applyAlignment="1">
      <alignment horizontal="right" vertical="center"/>
    </xf>
    <xf numFmtId="4" fontId="57" fillId="3" borderId="57" xfId="17" applyNumberFormat="1" applyFont="1" applyFill="1" applyBorder="1" applyAlignment="1">
      <alignment vertical="center" wrapText="1"/>
    </xf>
    <xf numFmtId="4" fontId="57" fillId="3" borderId="57" xfId="17" applyNumberFormat="1" applyFont="1" applyFill="1" applyBorder="1" applyAlignment="1">
      <alignment vertical="center"/>
    </xf>
    <xf numFmtId="4" fontId="57" fillId="3" borderId="58" xfId="17" applyNumberFormat="1" applyFont="1" applyFill="1" applyBorder="1" applyAlignment="1">
      <alignment vertical="center"/>
    </xf>
    <xf numFmtId="0" fontId="12" fillId="3" borderId="0" xfId="1" applyFont="1" applyFill="1"/>
    <xf numFmtId="0" fontId="15" fillId="3" borderId="0" xfId="1" applyFont="1" applyFill="1" applyAlignment="1">
      <alignment horizontal="center" vertical="center" wrapText="1"/>
    </xf>
    <xf numFmtId="164" fontId="18" fillId="3" borderId="20" xfId="1" applyNumberFormat="1" applyFont="1" applyFill="1" applyBorder="1" applyAlignment="1">
      <alignment horizontal="right" vertical="center"/>
    </xf>
    <xf numFmtId="164" fontId="18" fillId="3" borderId="0" xfId="1" applyNumberFormat="1" applyFont="1" applyFill="1" applyAlignment="1">
      <alignment horizontal="right" vertical="center"/>
    </xf>
    <xf numFmtId="0" fontId="12" fillId="3" borderId="0" xfId="1" applyFont="1" applyFill="1" applyAlignment="1">
      <alignment vertical="center"/>
    </xf>
    <xf numFmtId="0" fontId="15" fillId="3" borderId="0" xfId="1" applyFont="1" applyFill="1" applyAlignment="1">
      <alignment vertical="top"/>
    </xf>
    <xf numFmtId="0" fontId="8" fillId="3" borderId="0" xfId="0" applyFont="1" applyFill="1"/>
    <xf numFmtId="0" fontId="30" fillId="3" borderId="0" xfId="1" applyFont="1" applyFill="1" applyAlignment="1">
      <alignment horizontal="center" vertical="top"/>
    </xf>
    <xf numFmtId="0" fontId="12" fillId="3" borderId="0" xfId="1" applyFont="1" applyFill="1" applyAlignment="1">
      <alignment horizontal="center"/>
    </xf>
    <xf numFmtId="0" fontId="31" fillId="3" borderId="0" xfId="1" applyFont="1" applyFill="1" applyAlignment="1">
      <alignment horizontal="center" vertical="top"/>
    </xf>
    <xf numFmtId="0" fontId="31" fillId="3" borderId="20" xfId="1" applyFont="1" applyFill="1" applyBorder="1" applyAlignment="1">
      <alignment horizontal="center" vertical="top"/>
    </xf>
    <xf numFmtId="0" fontId="8" fillId="3" borderId="0" xfId="0" applyFont="1" applyFill="1" applyAlignment="1">
      <alignment horizontal="center"/>
    </xf>
    <xf numFmtId="0" fontId="0" fillId="0" borderId="0" xfId="0" applyAlignment="1">
      <alignment horizontal="center" wrapText="1"/>
    </xf>
    <xf numFmtId="0" fontId="0" fillId="0" borderId="0" xfId="0" applyAlignment="1">
      <alignment horizontal="center"/>
    </xf>
    <xf numFmtId="0" fontId="6" fillId="0" borderId="0" xfId="0" applyFont="1" applyAlignment="1">
      <alignment horizontal="center"/>
    </xf>
    <xf numFmtId="0" fontId="34" fillId="0" borderId="0" xfId="0" applyFont="1" applyAlignment="1">
      <alignment horizontal="left" wrapText="1"/>
    </xf>
    <xf numFmtId="4" fontId="75" fillId="0" borderId="0" xfId="21" applyNumberFormat="1" applyFont="1" applyAlignment="1">
      <alignment horizontal="left" vertical="top"/>
    </xf>
    <xf numFmtId="4" fontId="75" fillId="0" borderId="0" xfId="13" applyNumberFormat="1" applyFont="1" applyAlignment="1">
      <alignment horizontal="left" vertical="top"/>
    </xf>
    <xf numFmtId="0" fontId="41" fillId="0" borderId="0" xfId="21" applyFont="1" applyAlignment="1">
      <alignment horizontal="center" vertical="top"/>
    </xf>
    <xf numFmtId="0" fontId="51" fillId="0" borderId="0" xfId="21" applyFont="1" applyAlignment="1">
      <alignment horizontal="center"/>
    </xf>
    <xf numFmtId="0" fontId="9" fillId="0" borderId="0" xfId="21" applyFont="1" applyAlignment="1">
      <alignment horizontal="center"/>
    </xf>
    <xf numFmtId="0" fontId="75" fillId="0" borderId="0" xfId="21" applyFont="1" applyAlignment="1">
      <alignment horizontal="center"/>
    </xf>
    <xf numFmtId="0" fontId="78" fillId="0" borderId="0" xfId="21" applyFont="1" applyAlignment="1">
      <alignment horizontal="center"/>
    </xf>
    <xf numFmtId="0" fontId="6" fillId="0" borderId="0" xfId="21" applyFont="1"/>
    <xf numFmtId="0" fontId="76" fillId="0" borderId="20" xfId="21" applyFont="1" applyBorder="1" applyAlignment="1">
      <alignment horizontal="left"/>
    </xf>
    <xf numFmtId="0" fontId="9" fillId="0" borderId="17" xfId="21" applyFont="1" applyBorder="1" applyAlignment="1">
      <alignment horizontal="center" vertical="top" wrapText="1"/>
    </xf>
    <xf numFmtId="4" fontId="9" fillId="0" borderId="17" xfId="21" applyNumberFormat="1" applyFont="1" applyBorder="1" applyAlignment="1">
      <alignment horizontal="center" vertical="top" wrapText="1"/>
    </xf>
    <xf numFmtId="0" fontId="6" fillId="0" borderId="32" xfId="21" applyFont="1" applyBorder="1" applyAlignment="1">
      <alignment horizontal="center" vertical="top"/>
    </xf>
    <xf numFmtId="0" fontId="6" fillId="0" borderId="54" xfId="21" applyFont="1" applyBorder="1" applyAlignment="1">
      <alignment horizontal="center" vertical="top"/>
    </xf>
    <xf numFmtId="0" fontId="6" fillId="0" borderId="53" xfId="21" applyFont="1" applyBorder="1" applyAlignment="1">
      <alignment horizontal="center" vertical="top"/>
    </xf>
    <xf numFmtId="0" fontId="6" fillId="0" borderId="0" xfId="21" applyFont="1" applyAlignment="1">
      <alignment horizontal="center" vertical="top"/>
    </xf>
    <xf numFmtId="49" fontId="75" fillId="0" borderId="17" xfId="21" applyNumberFormat="1" applyFont="1" applyBorder="1" applyAlignment="1">
      <alignment horizontal="center" vertical="top" wrapText="1"/>
    </xf>
    <xf numFmtId="0" fontId="79" fillId="0" borderId="52" xfId="21" applyFont="1" applyBorder="1"/>
    <xf numFmtId="0" fontId="79" fillId="0" borderId="51" xfId="21" applyFont="1" applyBorder="1"/>
    <xf numFmtId="49" fontId="56" fillId="3" borderId="28" xfId="17" applyNumberFormat="1" applyFont="1" applyFill="1" applyBorder="1" applyAlignment="1">
      <alignment horizontal="center" vertical="center"/>
    </xf>
    <xf numFmtId="0" fontId="61" fillId="3" borderId="27" xfId="5" applyFont="1" applyFill="1" applyBorder="1" applyAlignment="1">
      <alignment horizontal="center" vertical="center"/>
    </xf>
    <xf numFmtId="0" fontId="61" fillId="3" borderId="25" xfId="5" applyFont="1" applyFill="1" applyBorder="1" applyAlignment="1">
      <alignment horizontal="center" vertical="center"/>
    </xf>
    <xf numFmtId="0" fontId="54" fillId="3" borderId="0" xfId="17" applyFont="1" applyFill="1" applyAlignment="1">
      <alignment horizontal="center" vertical="center"/>
    </xf>
    <xf numFmtId="0" fontId="59" fillId="3" borderId="0" xfId="5" applyFont="1" applyFill="1" applyAlignment="1">
      <alignment horizontal="center" vertical="center"/>
    </xf>
    <xf numFmtId="0" fontId="54" fillId="3" borderId="0" xfId="17" applyFont="1" applyFill="1" applyAlignment="1">
      <alignment horizontal="right"/>
    </xf>
    <xf numFmtId="0" fontId="59" fillId="3" borderId="0" xfId="5" applyFont="1" applyFill="1" applyAlignment="1">
      <alignment horizontal="right"/>
    </xf>
    <xf numFmtId="0" fontId="59" fillId="3" borderId="0" xfId="5" applyFont="1" applyFill="1"/>
    <xf numFmtId="0" fontId="54" fillId="3" borderId="21" xfId="17" applyFont="1" applyFill="1" applyBorder="1" applyAlignment="1">
      <alignment horizontal="center" vertical="center"/>
    </xf>
    <xf numFmtId="0" fontId="59" fillId="3" borderId="21" xfId="5" applyFont="1" applyFill="1" applyBorder="1" applyAlignment="1">
      <alignment horizontal="center" vertical="center"/>
    </xf>
    <xf numFmtId="0" fontId="54" fillId="3" borderId="0" xfId="17" applyFont="1" applyFill="1"/>
    <xf numFmtId="0" fontId="64" fillId="3" borderId="34" xfId="17" applyFont="1" applyFill="1" applyBorder="1" applyAlignment="1">
      <alignment horizontal="center" vertical="center" wrapText="1"/>
    </xf>
    <xf numFmtId="0" fontId="61" fillId="3" borderId="33" xfId="5" applyFont="1" applyFill="1" applyBorder="1" applyAlignment="1">
      <alignment horizontal="center" vertical="center" wrapText="1"/>
    </xf>
    <xf numFmtId="0" fontId="54" fillId="3" borderId="0" xfId="17" applyFont="1" applyFill="1" applyAlignment="1">
      <alignment vertical="center" wrapText="1"/>
    </xf>
    <xf numFmtId="0" fontId="59" fillId="3" borderId="0" xfId="5" applyFont="1" applyFill="1" applyAlignment="1">
      <alignment vertical="center" wrapText="1"/>
    </xf>
    <xf numFmtId="0" fontId="54" fillId="3" borderId="0" xfId="17" applyFont="1" applyFill="1" applyAlignment="1">
      <alignment horizontal="right" vertical="center"/>
    </xf>
    <xf numFmtId="0" fontId="59" fillId="3" borderId="0" xfId="5" applyFont="1" applyFill="1" applyAlignment="1">
      <alignment horizontal="right" vertical="center"/>
    </xf>
    <xf numFmtId="0" fontId="59" fillId="3" borderId="0" xfId="5" applyFont="1" applyFill="1" applyAlignment="1">
      <alignment vertical="center"/>
    </xf>
    <xf numFmtId="0" fontId="54" fillId="3" borderId="0" xfId="17" applyFont="1" applyFill="1" applyAlignment="1">
      <alignment horizontal="center"/>
    </xf>
    <xf numFmtId="0" fontId="59" fillId="3" borderId="0" xfId="5" applyFont="1" applyFill="1" applyAlignment="1">
      <alignment horizontal="center"/>
    </xf>
    <xf numFmtId="0" fontId="70" fillId="3" borderId="0" xfId="17" applyFont="1" applyFill="1" applyAlignment="1">
      <alignment horizontal="center"/>
    </xf>
    <xf numFmtId="0" fontId="67" fillId="3" borderId="20" xfId="9" applyFont="1" applyFill="1" applyBorder="1" applyAlignment="1">
      <alignment horizontal="left" vertical="center"/>
    </xf>
    <xf numFmtId="0" fontId="52" fillId="3" borderId="20" xfId="5" applyFont="1" applyFill="1" applyBorder="1"/>
    <xf numFmtId="0" fontId="64" fillId="3" borderId="38" xfId="17" applyFont="1" applyFill="1" applyBorder="1" applyAlignment="1">
      <alignment horizontal="center" vertical="center" wrapText="1"/>
    </xf>
    <xf numFmtId="0" fontId="61" fillId="3" borderId="35" xfId="5" applyFont="1" applyFill="1" applyBorder="1" applyAlignment="1">
      <alignment horizontal="center" vertical="center" wrapText="1"/>
    </xf>
    <xf numFmtId="0" fontId="64" fillId="3" borderId="36" xfId="17" applyFont="1" applyFill="1" applyBorder="1" applyAlignment="1">
      <alignment horizontal="center" vertical="center" wrapText="1"/>
    </xf>
    <xf numFmtId="0" fontId="61" fillId="3" borderId="22" xfId="5" applyFont="1" applyFill="1" applyBorder="1" applyAlignment="1">
      <alignment horizontal="center" vertical="center" wrapText="1"/>
    </xf>
    <xf numFmtId="0" fontId="64" fillId="3" borderId="37" xfId="17" applyFont="1" applyFill="1" applyBorder="1" applyAlignment="1">
      <alignment horizontal="center" vertical="center" wrapText="1"/>
    </xf>
    <xf numFmtId="0" fontId="65" fillId="3" borderId="22" xfId="5" applyFont="1" applyFill="1" applyBorder="1" applyAlignment="1">
      <alignment horizontal="center" vertical="center" wrapText="1"/>
    </xf>
    <xf numFmtId="0" fontId="54" fillId="3" borderId="0" xfId="17" applyFont="1" applyFill="1" applyAlignment="1">
      <alignment wrapText="1"/>
    </xf>
    <xf numFmtId="0" fontId="72" fillId="3" borderId="0" xfId="5" applyFont="1" applyFill="1" applyAlignment="1">
      <alignment wrapText="1"/>
    </xf>
    <xf numFmtId="0" fontId="55" fillId="3" borderId="0" xfId="17" applyFont="1" applyFill="1" applyAlignment="1">
      <alignment horizontal="center"/>
    </xf>
    <xf numFmtId="0" fontId="14" fillId="0" borderId="0" xfId="1" applyFont="1" applyAlignment="1">
      <alignment horizontal="center" wrapText="1"/>
    </xf>
    <xf numFmtId="49" fontId="13" fillId="0" borderId="6" xfId="1" applyNumberFormat="1" applyFont="1" applyBorder="1" applyAlignment="1">
      <alignment horizontal="center" vertical="center"/>
    </xf>
    <xf numFmtId="49" fontId="13" fillId="0" borderId="14" xfId="1" applyNumberFormat="1" applyFont="1" applyBorder="1" applyAlignment="1">
      <alignment horizontal="center" vertical="center"/>
    </xf>
    <xf numFmtId="49" fontId="13" fillId="0" borderId="9" xfId="1" applyNumberFormat="1" applyFont="1" applyBorder="1" applyAlignment="1">
      <alignment horizontal="center" vertical="center"/>
    </xf>
    <xf numFmtId="0" fontId="30" fillId="3" borderId="0" xfId="1" applyFont="1" applyFill="1" applyAlignment="1">
      <alignment horizontal="center" vertical="top"/>
    </xf>
    <xf numFmtId="0" fontId="15" fillId="3" borderId="0" xfId="1" applyFont="1" applyFill="1" applyAlignment="1">
      <alignment horizontal="center" vertical="top" wrapText="1"/>
    </xf>
    <xf numFmtId="0" fontId="8" fillId="3" borderId="0" xfId="0" applyFont="1" applyFill="1" applyAlignment="1">
      <alignment horizontal="center" wrapText="1"/>
    </xf>
    <xf numFmtId="164" fontId="22" fillId="0" borderId="5" xfId="1" applyNumberFormat="1" applyFont="1" applyBorder="1" applyAlignment="1">
      <alignment horizontal="center" vertical="center" wrapText="1"/>
    </xf>
    <xf numFmtId="0" fontId="23" fillId="0" borderId="8" xfId="0" applyFont="1" applyBorder="1" applyAlignment="1">
      <alignment horizontal="center" wrapText="1"/>
    </xf>
    <xf numFmtId="0" fontId="8" fillId="0" borderId="2" xfId="0" applyFont="1" applyBorder="1"/>
    <xf numFmtId="0" fontId="15" fillId="0" borderId="0" xfId="1" applyFont="1" applyAlignment="1">
      <alignment horizontal="center" vertical="center" wrapText="1"/>
    </xf>
    <xf numFmtId="0" fontId="15" fillId="0" borderId="0" xfId="0" applyFont="1" applyAlignment="1">
      <alignment horizontal="right"/>
    </xf>
    <xf numFmtId="49" fontId="22" fillId="0" borderId="10" xfId="1" applyNumberFormat="1" applyFont="1" applyBorder="1" applyAlignment="1">
      <alignment horizontal="left" vertical="center" wrapText="1"/>
    </xf>
    <xf numFmtId="0" fontId="23" fillId="0" borderId="7" xfId="0" applyFont="1" applyBorder="1" applyAlignment="1">
      <alignment horizontal="left" vertical="center" wrapText="1"/>
    </xf>
    <xf numFmtId="0" fontId="23" fillId="0" borderId="12" xfId="0" applyFont="1" applyBorder="1" applyAlignment="1">
      <alignment horizontal="left" vertical="center" wrapText="1"/>
    </xf>
    <xf numFmtId="0" fontId="23" fillId="0" borderId="2" xfId="0" applyFont="1" applyBorder="1" applyAlignment="1">
      <alignment horizontal="left" vertical="center" wrapText="1"/>
    </xf>
    <xf numFmtId="0" fontId="22" fillId="0" borderId="5" xfId="1" applyFont="1" applyBorder="1" applyAlignment="1">
      <alignment horizontal="center" vertical="center"/>
    </xf>
    <xf numFmtId="0" fontId="23" fillId="0" borderId="8" xfId="0" applyFont="1" applyBorder="1" applyAlignment="1">
      <alignment horizontal="center"/>
    </xf>
    <xf numFmtId="0" fontId="24" fillId="0" borderId="11" xfId="0" applyFont="1" applyBorder="1" applyAlignment="1">
      <alignment horizontal="center" vertical="center" wrapText="1"/>
    </xf>
    <xf numFmtId="0" fontId="26" fillId="0" borderId="13" xfId="0" applyFont="1" applyBorder="1" applyAlignment="1">
      <alignment horizontal="center" vertical="center" wrapText="1"/>
    </xf>
    <xf numFmtId="0" fontId="25" fillId="0" borderId="6" xfId="0" applyFont="1" applyBorder="1" applyAlignment="1">
      <alignment horizontal="center" wrapText="1"/>
    </xf>
    <xf numFmtId="0" fontId="25" fillId="0" borderId="9" xfId="0" applyFont="1" applyBorder="1" applyAlignment="1">
      <alignment horizontal="center" wrapText="1"/>
    </xf>
    <xf numFmtId="164" fontId="22" fillId="0" borderId="11" xfId="1" applyNumberFormat="1" applyFont="1" applyBorder="1" applyAlignment="1">
      <alignment horizontal="center" vertical="center" wrapText="1"/>
    </xf>
    <xf numFmtId="0" fontId="23" fillId="0" borderId="13" xfId="0" applyFont="1" applyBorder="1" applyAlignment="1">
      <alignment wrapText="1"/>
    </xf>
    <xf numFmtId="0" fontId="12" fillId="0" borderId="0" xfId="1" applyFont="1"/>
    <xf numFmtId="0" fontId="8" fillId="0" borderId="0" xfId="0" applyFont="1"/>
    <xf numFmtId="0" fontId="14" fillId="0" borderId="0" xfId="1" applyFont="1" applyAlignment="1">
      <alignment horizontal="center"/>
    </xf>
    <xf numFmtId="0" fontId="38" fillId="0" borderId="0" xfId="1" applyFont="1" applyAlignment="1">
      <alignment horizontal="center"/>
    </xf>
    <xf numFmtId="0" fontId="15" fillId="0" borderId="0" xfId="7" applyFont="1" applyAlignment="1">
      <alignment horizontal="center" vertical="top"/>
    </xf>
    <xf numFmtId="0" fontId="16" fillId="0" borderId="0" xfId="0" applyFont="1"/>
    <xf numFmtId="0" fontId="9" fillId="0" borderId="0" xfId="0" applyFont="1" applyAlignment="1">
      <alignment horizontal="center"/>
    </xf>
    <xf numFmtId="0" fontId="17" fillId="0" borderId="0" xfId="1" applyFont="1" applyAlignment="1">
      <alignment horizontal="center" vertical="center" wrapText="1"/>
    </xf>
    <xf numFmtId="0" fontId="12" fillId="0" borderId="0" xfId="1" applyFont="1" applyAlignment="1">
      <alignment horizontal="center"/>
    </xf>
    <xf numFmtId="0" fontId="18" fillId="3" borderId="20" xfId="1" applyFont="1" applyFill="1" applyBorder="1" applyAlignment="1">
      <alignment horizontal="center"/>
    </xf>
    <xf numFmtId="0" fontId="12" fillId="3" borderId="20" xfId="1" applyFont="1" applyFill="1" applyBorder="1" applyAlignment="1">
      <alignment horizontal="center"/>
    </xf>
    <xf numFmtId="164" fontId="18" fillId="3" borderId="20" xfId="1" applyNumberFormat="1" applyFont="1" applyFill="1" applyBorder="1" applyAlignment="1">
      <alignment horizontal="center"/>
    </xf>
    <xf numFmtId="0" fontId="19" fillId="3" borderId="20" xfId="1" applyFont="1" applyFill="1" applyBorder="1" applyAlignment="1">
      <alignment horizontal="center"/>
    </xf>
    <xf numFmtId="0" fontId="14" fillId="0" borderId="0" xfId="1" applyFont="1" applyAlignment="1">
      <alignment horizontal="left"/>
    </xf>
    <xf numFmtId="0" fontId="41" fillId="0" borderId="0" xfId="20" applyFont="1" applyAlignment="1">
      <alignment horizontal="left"/>
    </xf>
    <xf numFmtId="0" fontId="41" fillId="0" borderId="2" xfId="20" applyFont="1" applyBorder="1" applyAlignment="1">
      <alignment horizontal="center"/>
    </xf>
    <xf numFmtId="0" fontId="40" fillId="0" borderId="7" xfId="20" applyFont="1" applyBorder="1" applyAlignment="1">
      <alignment horizontal="center" vertical="center"/>
    </xf>
    <xf numFmtId="0" fontId="42" fillId="0" borderId="0" xfId="20" applyFont="1" applyAlignment="1">
      <alignment horizontal="left" vertical="center" wrapText="1"/>
    </xf>
    <xf numFmtId="0" fontId="40" fillId="0" borderId="0" xfId="20" applyFont="1" applyAlignment="1">
      <alignment horizontal="left" vertical="center" wrapText="1"/>
    </xf>
    <xf numFmtId="0" fontId="40" fillId="0" borderId="0" xfId="20" applyFont="1" applyAlignment="1">
      <alignment horizontal="left" wrapText="1"/>
    </xf>
    <xf numFmtId="0" fontId="40" fillId="0" borderId="0" xfId="20" applyFont="1" applyAlignment="1">
      <alignment horizontal="center" vertical="center"/>
    </xf>
    <xf numFmtId="49" fontId="20" fillId="0" borderId="0" xfId="18" applyNumberFormat="1" applyFont="1" applyAlignment="1">
      <alignment horizontal="left"/>
    </xf>
    <xf numFmtId="0" fontId="40" fillId="0" borderId="17" xfId="20" applyFont="1" applyBorder="1" applyAlignment="1">
      <alignment horizontal="center"/>
    </xf>
    <xf numFmtId="49" fontId="48" fillId="0" borderId="14" xfId="18" applyNumberFormat="1" applyFont="1" applyBorder="1" applyAlignment="1">
      <alignment horizontal="left"/>
    </xf>
    <xf numFmtId="164" fontId="20" fillId="0" borderId="0" xfId="18" applyNumberFormat="1" applyFont="1" applyAlignment="1">
      <alignment horizontal="center"/>
    </xf>
    <xf numFmtId="0" fontId="40" fillId="0" borderId="17" xfId="20" applyFont="1" applyBorder="1" applyAlignment="1">
      <alignment horizontal="center" vertical="center" wrapText="1"/>
    </xf>
    <xf numFmtId="0" fontId="40" fillId="0" borderId="19" xfId="20" applyFont="1" applyBorder="1" applyAlignment="1">
      <alignment horizontal="center" vertical="center" wrapText="1"/>
    </xf>
    <xf numFmtId="0" fontId="40" fillId="0" borderId="1" xfId="20" applyFont="1" applyBorder="1" applyAlignment="1">
      <alignment horizontal="center" vertical="center" wrapText="1"/>
    </xf>
    <xf numFmtId="0" fontId="40" fillId="0" borderId="18" xfId="20" applyFont="1" applyBorder="1" applyAlignment="1">
      <alignment horizontal="center" vertical="center" wrapText="1"/>
    </xf>
    <xf numFmtId="0" fontId="40" fillId="0" borderId="48" xfId="20" applyFont="1" applyBorder="1" applyAlignment="1">
      <alignment horizontal="center" vertical="center" wrapText="1"/>
    </xf>
    <xf numFmtId="0" fontId="40" fillId="0" borderId="47" xfId="20" applyFont="1" applyBorder="1" applyAlignment="1">
      <alignment horizontal="center" vertical="center" wrapText="1"/>
    </xf>
    <xf numFmtId="1" fontId="24" fillId="0" borderId="17" xfId="20" applyNumberFormat="1" applyFont="1" applyBorder="1" applyAlignment="1" applyProtection="1">
      <alignment horizontal="center"/>
      <protection locked="0"/>
    </xf>
    <xf numFmtId="0" fontId="50" fillId="0" borderId="0" xfId="20" applyFont="1" applyAlignment="1">
      <alignment horizontal="center"/>
    </xf>
    <xf numFmtId="0" fontId="47" fillId="0" borderId="20" xfId="7" applyFont="1" applyBorder="1" applyAlignment="1">
      <alignment horizontal="center" vertical="center" wrapText="1"/>
    </xf>
    <xf numFmtId="0" fontId="49" fillId="0" borderId="20" xfId="7" applyFont="1" applyBorder="1" applyAlignment="1">
      <alignment horizontal="center"/>
    </xf>
    <xf numFmtId="0" fontId="47" fillId="0" borderId="0" xfId="7" applyFont="1" applyAlignment="1">
      <alignment horizontal="center" vertical="center" wrapText="1"/>
    </xf>
    <xf numFmtId="0" fontId="51" fillId="0" borderId="0" xfId="20" applyFont="1" applyAlignment="1">
      <alignment horizontal="center"/>
    </xf>
    <xf numFmtId="0" fontId="20" fillId="0" borderId="0" xfId="7" applyFont="1" applyAlignment="1">
      <alignment horizontal="center"/>
    </xf>
    <xf numFmtId="0" fontId="41" fillId="0" borderId="0" xfId="20" applyFont="1" applyAlignment="1">
      <alignment horizontal="center" vertical="center"/>
    </xf>
    <xf numFmtId="0" fontId="50" fillId="0" borderId="0" xfId="20" applyFont="1" applyAlignment="1">
      <alignment horizontal="left"/>
    </xf>
  </cellXfs>
  <cellStyles count="22">
    <cellStyle name="Įprastas" xfId="0" builtinId="0"/>
    <cellStyle name="Įprastas 10" xfId="13" xr:uid="{E4B86DFB-8186-47D2-A104-C957227E0B74}"/>
    <cellStyle name="Įprastas 11" xfId="19" xr:uid="{2C9B8479-3D10-4578-B37F-502AD360F761}"/>
    <cellStyle name="Įprastas 12" xfId="20" xr:uid="{1C2F67EE-8696-421E-A83B-A7926C43C25E}"/>
    <cellStyle name="Įprastas 13" xfId="21" xr:uid="{CE161B9C-460B-4679-B748-FCA43BF740EF}"/>
    <cellStyle name="Įprastas 2" xfId="2" xr:uid="{7C43243F-13DB-4A60-BB2F-39867D4951C5}"/>
    <cellStyle name="Įprastas 2 2" xfId="15" xr:uid="{925ADA2C-552B-4161-8451-23175C099D95}"/>
    <cellStyle name="Įprastas 3" xfId="3" xr:uid="{FE915754-73B4-4804-8847-16BA5D426643}"/>
    <cellStyle name="Įprastas 3 2" xfId="5" xr:uid="{26277ECC-5E2F-4A67-8315-4BE4025994AF}"/>
    <cellStyle name="Įprastas 4" xfId="6" xr:uid="{765E3EA2-6768-46FA-B096-AE0FA7A2A020}"/>
    <cellStyle name="Įprastas 5" xfId="8" xr:uid="{9C3011FC-4C76-433E-8156-44D7D7C4AA7F}"/>
    <cellStyle name="Įprastas 6" xfId="10" xr:uid="{21D3132B-9048-48C7-A8F1-8B7E60883DD5}"/>
    <cellStyle name="Įprastas 7" xfId="11" xr:uid="{EDDC513A-B335-4010-828E-FBC50615D944}"/>
    <cellStyle name="Įprastas 8" xfId="12" xr:uid="{49885F04-1225-4C4B-9C15-C94F7B509598}"/>
    <cellStyle name="Įprastas 9" xfId="16" xr:uid="{DCFA8FB8-926B-4E5D-A5A2-2CD9D0779AE5}"/>
    <cellStyle name="Normal 2" xfId="4" xr:uid="{0F041103-A804-4B16-80D9-454E88A16937}"/>
    <cellStyle name="Normal 2 2" xfId="14" xr:uid="{61CB606B-23CA-4146-9563-07E8AEAB22FD}"/>
    <cellStyle name="Normal 2 3" xfId="17" xr:uid="{AF2E8583-D6A6-45A1-BC9F-E091123E7C5D}"/>
    <cellStyle name="Normal_1999 BIUDŽ projektas" xfId="9" xr:uid="{06FBD9D4-9A38-47C4-816C-344C9E579D67}"/>
    <cellStyle name="Normal_biudz uz 2001 atskaitomybe3" xfId="1" xr:uid="{FAA02F12-3E0A-486B-8356-A37138A0D659}"/>
    <cellStyle name="Normal_Sheet1" xfId="18" xr:uid="{B86C244F-C6C4-49F4-BB4A-FEBBE6415AFA}"/>
    <cellStyle name="Normal_TRECFORMantras2001333" xfId="7" xr:uid="{25B1E666-A6DF-4802-B70E-FC23B671FE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topLeftCell="A7" zoomScale="99" zoomScaleNormal="100" zoomScaleSheetLayoutView="99" workbookViewId="0">
      <selection sqref="A1:I36"/>
    </sheetView>
  </sheetViews>
  <sheetFormatPr defaultRowHeight="14.4"/>
  <sheetData>
    <row r="1" spans="1:9">
      <c r="A1" s="388" t="s">
        <v>0</v>
      </c>
      <c r="B1" s="389"/>
      <c r="C1" s="389"/>
      <c r="D1" s="389"/>
      <c r="E1" s="389"/>
      <c r="F1" s="389"/>
      <c r="G1" s="389"/>
      <c r="H1" s="389"/>
      <c r="I1" s="389"/>
    </row>
    <row r="2" spans="1:9">
      <c r="A2" s="389"/>
      <c r="B2" s="389"/>
      <c r="C2" s="389"/>
      <c r="D2" s="389"/>
      <c r="E2" s="389"/>
      <c r="F2" s="389"/>
      <c r="G2" s="389"/>
      <c r="H2" s="389"/>
      <c r="I2" s="389"/>
    </row>
    <row r="3" spans="1:9">
      <c r="A3" s="389"/>
      <c r="B3" s="389"/>
      <c r="C3" s="389"/>
      <c r="D3" s="389"/>
      <c r="E3" s="389"/>
      <c r="F3" s="389"/>
      <c r="G3" s="389"/>
      <c r="H3" s="389"/>
      <c r="I3" s="389"/>
    </row>
    <row r="4" spans="1:9">
      <c r="A4" s="389"/>
      <c r="B4" s="389"/>
      <c r="C4" s="389"/>
      <c r="D4" s="389"/>
      <c r="E4" s="389"/>
      <c r="F4" s="389"/>
      <c r="G4" s="389"/>
      <c r="H4" s="389"/>
      <c r="I4" s="389"/>
    </row>
    <row r="5" spans="1:9">
      <c r="A5" s="389"/>
      <c r="B5" s="389"/>
      <c r="C5" s="389"/>
      <c r="D5" s="389"/>
      <c r="E5" s="389"/>
      <c r="F5" s="389"/>
      <c r="G5" s="389"/>
      <c r="H5" s="389"/>
      <c r="I5" s="389"/>
    </row>
    <row r="6" spans="1:9">
      <c r="A6" s="389"/>
      <c r="B6" s="389"/>
      <c r="C6" s="389"/>
      <c r="D6" s="389"/>
      <c r="E6" s="389"/>
      <c r="F6" s="389"/>
      <c r="G6" s="389"/>
      <c r="H6" s="389"/>
      <c r="I6" s="389"/>
    </row>
    <row r="7" spans="1:9">
      <c r="A7" s="389"/>
      <c r="B7" s="389"/>
      <c r="C7" s="389"/>
      <c r="D7" s="389"/>
      <c r="E7" s="389"/>
      <c r="F7" s="389"/>
      <c r="G7" s="389"/>
      <c r="H7" s="389"/>
      <c r="I7" s="389"/>
    </row>
    <row r="8" spans="1:9">
      <c r="A8" s="389"/>
      <c r="B8" s="389"/>
      <c r="C8" s="389"/>
      <c r="D8" s="389"/>
      <c r="E8" s="389"/>
      <c r="F8" s="389"/>
      <c r="G8" s="389"/>
      <c r="H8" s="389"/>
      <c r="I8" s="389"/>
    </row>
    <row r="9" spans="1:9">
      <c r="A9" s="389"/>
      <c r="B9" s="389"/>
      <c r="C9" s="389"/>
      <c r="D9" s="389"/>
      <c r="E9" s="389"/>
      <c r="F9" s="389"/>
      <c r="G9" s="389"/>
      <c r="H9" s="389"/>
      <c r="I9" s="389"/>
    </row>
    <row r="10" spans="1:9">
      <c r="A10" s="389"/>
      <c r="B10" s="389"/>
      <c r="C10" s="389"/>
      <c r="D10" s="389"/>
      <c r="E10" s="389"/>
      <c r="F10" s="389"/>
      <c r="G10" s="389"/>
      <c r="H10" s="389"/>
      <c r="I10" s="389"/>
    </row>
    <row r="11" spans="1:9">
      <c r="A11" s="389"/>
      <c r="B11" s="389"/>
      <c r="C11" s="389"/>
      <c r="D11" s="389"/>
      <c r="E11" s="389"/>
      <c r="F11" s="389"/>
      <c r="G11" s="389"/>
      <c r="H11" s="389"/>
      <c r="I11" s="389"/>
    </row>
    <row r="12" spans="1:9">
      <c r="A12" s="389"/>
      <c r="B12" s="389"/>
      <c r="C12" s="389"/>
      <c r="D12" s="389"/>
      <c r="E12" s="389"/>
      <c r="F12" s="389"/>
      <c r="G12" s="389"/>
      <c r="H12" s="389"/>
      <c r="I12" s="389"/>
    </row>
    <row r="13" spans="1:9">
      <c r="A13" s="389"/>
      <c r="B13" s="389"/>
      <c r="C13" s="389"/>
      <c r="D13" s="389"/>
      <c r="E13" s="389"/>
      <c r="F13" s="389"/>
      <c r="G13" s="389"/>
      <c r="H13" s="389"/>
      <c r="I13" s="389"/>
    </row>
    <row r="14" spans="1:9">
      <c r="A14" s="389"/>
      <c r="B14" s="389"/>
      <c r="C14" s="389"/>
      <c r="D14" s="389"/>
      <c r="E14" s="389"/>
      <c r="F14" s="389"/>
      <c r="G14" s="389"/>
      <c r="H14" s="389"/>
      <c r="I14" s="389"/>
    </row>
    <row r="15" spans="1:9">
      <c r="A15" s="389"/>
      <c r="B15" s="389"/>
      <c r="C15" s="389"/>
      <c r="D15" s="389"/>
      <c r="E15" s="389"/>
      <c r="F15" s="389"/>
      <c r="G15" s="389"/>
      <c r="H15" s="389"/>
      <c r="I15" s="389"/>
    </row>
    <row r="16" spans="1:9">
      <c r="A16" s="389"/>
      <c r="B16" s="389"/>
      <c r="C16" s="389"/>
      <c r="D16" s="389"/>
      <c r="E16" s="389"/>
      <c r="F16" s="389"/>
      <c r="G16" s="389"/>
      <c r="H16" s="389"/>
      <c r="I16" s="389"/>
    </row>
    <row r="17" spans="1:9">
      <c r="A17" s="389"/>
      <c r="B17" s="389"/>
      <c r="C17" s="389"/>
      <c r="D17" s="389"/>
      <c r="E17" s="389"/>
      <c r="F17" s="389"/>
      <c r="G17" s="389"/>
      <c r="H17" s="389"/>
      <c r="I17" s="389"/>
    </row>
    <row r="18" spans="1:9">
      <c r="A18" s="389"/>
      <c r="B18" s="389"/>
      <c r="C18" s="389"/>
      <c r="D18" s="389"/>
      <c r="E18" s="389"/>
      <c r="F18" s="389"/>
      <c r="G18" s="389"/>
      <c r="H18" s="389"/>
      <c r="I18" s="389"/>
    </row>
    <row r="19" spans="1:9">
      <c r="A19" s="389"/>
      <c r="B19" s="389"/>
      <c r="C19" s="389"/>
      <c r="D19" s="389"/>
      <c r="E19" s="389"/>
      <c r="F19" s="389"/>
      <c r="G19" s="389"/>
      <c r="H19" s="389"/>
      <c r="I19" s="389"/>
    </row>
    <row r="20" spans="1:9">
      <c r="A20" s="389"/>
      <c r="B20" s="389"/>
      <c r="C20" s="389"/>
      <c r="D20" s="389"/>
      <c r="E20" s="389"/>
      <c r="F20" s="389"/>
      <c r="G20" s="389"/>
      <c r="H20" s="389"/>
      <c r="I20" s="389"/>
    </row>
    <row r="21" spans="1:9">
      <c r="A21" s="389"/>
      <c r="B21" s="389"/>
      <c r="C21" s="389"/>
      <c r="D21" s="389"/>
      <c r="E21" s="389"/>
      <c r="F21" s="389"/>
      <c r="G21" s="389"/>
      <c r="H21" s="389"/>
      <c r="I21" s="389"/>
    </row>
    <row r="22" spans="1:9">
      <c r="A22" s="389"/>
      <c r="B22" s="389"/>
      <c r="C22" s="389"/>
      <c r="D22" s="389"/>
      <c r="E22" s="389"/>
      <c r="F22" s="389"/>
      <c r="G22" s="389"/>
      <c r="H22" s="389"/>
      <c r="I22" s="389"/>
    </row>
    <row r="23" spans="1:9">
      <c r="A23" s="389"/>
      <c r="B23" s="389"/>
      <c r="C23" s="389"/>
      <c r="D23" s="389"/>
      <c r="E23" s="389"/>
      <c r="F23" s="389"/>
      <c r="G23" s="389"/>
      <c r="H23" s="389"/>
      <c r="I23" s="389"/>
    </row>
    <row r="24" spans="1:9">
      <c r="A24" s="389"/>
      <c r="B24" s="389"/>
      <c r="C24" s="389"/>
      <c r="D24" s="389"/>
      <c r="E24" s="389"/>
      <c r="F24" s="389"/>
      <c r="G24" s="389"/>
      <c r="H24" s="389"/>
      <c r="I24" s="389"/>
    </row>
    <row r="25" spans="1:9">
      <c r="A25" s="389"/>
      <c r="B25" s="389"/>
      <c r="C25" s="389"/>
      <c r="D25" s="389"/>
      <c r="E25" s="389"/>
      <c r="F25" s="389"/>
      <c r="G25" s="389"/>
      <c r="H25" s="389"/>
      <c r="I25" s="389"/>
    </row>
    <row r="26" spans="1:9">
      <c r="A26" s="389"/>
      <c r="B26" s="389"/>
      <c r="C26" s="389"/>
      <c r="D26" s="389"/>
      <c r="E26" s="389"/>
      <c r="F26" s="389"/>
      <c r="G26" s="389"/>
      <c r="H26" s="389"/>
      <c r="I26" s="389"/>
    </row>
    <row r="27" spans="1:9">
      <c r="A27" s="389"/>
      <c r="B27" s="389"/>
      <c r="C27" s="389"/>
      <c r="D27" s="389"/>
      <c r="E27" s="389"/>
      <c r="F27" s="389"/>
      <c r="G27" s="389"/>
      <c r="H27" s="389"/>
      <c r="I27" s="389"/>
    </row>
    <row r="28" spans="1:9">
      <c r="A28" s="389"/>
      <c r="B28" s="389"/>
      <c r="C28" s="389"/>
      <c r="D28" s="389"/>
      <c r="E28" s="389"/>
      <c r="F28" s="389"/>
      <c r="G28" s="389"/>
      <c r="H28" s="389"/>
      <c r="I28" s="389"/>
    </row>
    <row r="29" spans="1:9">
      <c r="A29" s="389"/>
      <c r="B29" s="389"/>
      <c r="C29" s="389"/>
      <c r="D29" s="389"/>
      <c r="E29" s="389"/>
      <c r="F29" s="389"/>
      <c r="G29" s="389"/>
      <c r="H29" s="389"/>
      <c r="I29" s="389"/>
    </row>
    <row r="30" spans="1:9">
      <c r="A30" s="389"/>
      <c r="B30" s="389"/>
      <c r="C30" s="389"/>
      <c r="D30" s="389"/>
      <c r="E30" s="389"/>
      <c r="F30" s="389"/>
      <c r="G30" s="389"/>
      <c r="H30" s="389"/>
      <c r="I30" s="389"/>
    </row>
    <row r="31" spans="1:9">
      <c r="A31" s="389"/>
      <c r="B31" s="389"/>
      <c r="C31" s="389"/>
      <c r="D31" s="389"/>
      <c r="E31" s="389"/>
      <c r="F31" s="389"/>
      <c r="G31" s="389"/>
      <c r="H31" s="389"/>
      <c r="I31" s="389"/>
    </row>
    <row r="32" spans="1:9">
      <c r="A32" s="389"/>
      <c r="B32" s="389"/>
      <c r="C32" s="389"/>
      <c r="D32" s="389"/>
      <c r="E32" s="389"/>
      <c r="F32" s="389"/>
      <c r="G32" s="389"/>
      <c r="H32" s="389"/>
      <c r="I32" s="389"/>
    </row>
    <row r="33" spans="1:9">
      <c r="A33" s="389"/>
      <c r="B33" s="389"/>
      <c r="C33" s="389"/>
      <c r="D33" s="389"/>
      <c r="E33" s="389"/>
      <c r="F33" s="389"/>
      <c r="G33" s="389"/>
      <c r="H33" s="389"/>
      <c r="I33" s="389"/>
    </row>
    <row r="34" spans="1:9">
      <c r="A34" s="389"/>
      <c r="B34" s="389"/>
      <c r="C34" s="389"/>
      <c r="D34" s="389"/>
      <c r="E34" s="389"/>
      <c r="F34" s="389"/>
      <c r="G34" s="389"/>
      <c r="H34" s="389"/>
      <c r="I34" s="389"/>
    </row>
    <row r="35" spans="1:9">
      <c r="A35" s="389"/>
      <c r="B35" s="389"/>
      <c r="C35" s="389"/>
      <c r="D35" s="389"/>
      <c r="E35" s="389"/>
      <c r="F35" s="389"/>
      <c r="G35" s="389"/>
      <c r="H35" s="389"/>
      <c r="I35" s="389"/>
    </row>
    <row r="36" spans="1:9">
      <c r="A36" s="389"/>
      <c r="B36" s="389"/>
      <c r="C36" s="389"/>
      <c r="D36" s="389"/>
      <c r="E36" s="389"/>
      <c r="F36" s="389"/>
      <c r="G36" s="389"/>
      <c r="H36" s="389"/>
      <c r="I36" s="389"/>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zoomScale="107" zoomScaleNormal="100" zoomScaleSheetLayoutView="107" workbookViewId="0">
      <selection activeCell="N14" sqref="N14"/>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90" t="s">
        <v>1</v>
      </c>
      <c r="B6" s="390"/>
      <c r="C6" s="390"/>
      <c r="D6" s="390"/>
      <c r="E6" s="390"/>
      <c r="F6" s="390"/>
      <c r="G6" s="390"/>
      <c r="H6" s="390"/>
      <c r="I6" s="390"/>
    </row>
    <row r="10" spans="1:10" ht="31.95" customHeight="1">
      <c r="A10" s="391" t="s">
        <v>2</v>
      </c>
      <c r="B10" s="391"/>
      <c r="C10" s="391"/>
      <c r="D10" s="391"/>
      <c r="E10" s="391"/>
      <c r="F10" s="391"/>
      <c r="G10" s="391"/>
      <c r="H10" s="391"/>
      <c r="I10" s="391"/>
      <c r="J10" s="1">
        <v>3</v>
      </c>
    </row>
    <row r="11" spans="1:10" ht="30.6" customHeight="1">
      <c r="A11" s="391" t="s">
        <v>3</v>
      </c>
      <c r="B11" s="391"/>
      <c r="C11" s="391"/>
      <c r="D11" s="391"/>
      <c r="E11" s="391"/>
      <c r="F11" s="391"/>
      <c r="G11" s="391"/>
      <c r="H11" s="391"/>
      <c r="I11" s="391"/>
      <c r="J11" s="1">
        <v>4</v>
      </c>
    </row>
    <row r="12" spans="1:10">
      <c r="A12" s="391" t="s">
        <v>4</v>
      </c>
      <c r="B12" s="391"/>
      <c r="C12" s="391"/>
      <c r="D12" s="391"/>
      <c r="E12" s="391"/>
      <c r="F12" s="391"/>
      <c r="G12" s="391"/>
      <c r="H12" s="391"/>
      <c r="I12" s="391"/>
      <c r="J12" s="1">
        <v>6</v>
      </c>
    </row>
    <row r="13" spans="1:10" ht="33" customHeight="1">
      <c r="A13" s="391" t="s">
        <v>5</v>
      </c>
      <c r="B13" s="391"/>
      <c r="C13" s="391"/>
      <c r="D13" s="391"/>
      <c r="E13" s="391"/>
      <c r="F13" s="391"/>
      <c r="G13" s="391"/>
      <c r="H13" s="391"/>
      <c r="I13" s="391"/>
      <c r="J13" s="1">
        <v>17</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2355A-664F-4D0E-A659-9164C83FD9A8}">
  <sheetPr>
    <pageSetUpPr fitToPage="1"/>
  </sheetPr>
  <dimension ref="A1:T114"/>
  <sheetViews>
    <sheetView showGridLines="0" topLeftCell="A52" zoomScale="70" zoomScaleNormal="70" workbookViewId="0">
      <selection activeCell="B32" sqref="B32"/>
    </sheetView>
  </sheetViews>
  <sheetFormatPr defaultColWidth="9.33203125" defaultRowHeight="15.6"/>
  <cols>
    <col min="1" max="1" width="13.5546875" style="343" customWidth="1"/>
    <col min="2" max="2" width="94.6640625" style="341" customWidth="1"/>
    <col min="3" max="9" width="26" style="342" customWidth="1"/>
    <col min="10" max="10" width="9.33203125" style="341" customWidth="1"/>
    <col min="11" max="11" width="11.5546875" style="341" customWidth="1"/>
    <col min="12" max="16384" width="9.33203125" style="341"/>
  </cols>
  <sheetData>
    <row r="1" spans="1:11">
      <c r="H1" s="392" t="s">
        <v>6</v>
      </c>
      <c r="I1" s="392"/>
      <c r="J1" s="393"/>
      <c r="K1" s="393"/>
    </row>
    <row r="2" spans="1:11">
      <c r="H2" s="392" t="s">
        <v>7</v>
      </c>
      <c r="I2" s="392"/>
      <c r="J2" s="393"/>
      <c r="K2" s="393"/>
    </row>
    <row r="3" spans="1:11">
      <c r="H3" s="392" t="s">
        <v>8</v>
      </c>
      <c r="I3" s="392"/>
      <c r="J3" s="393"/>
      <c r="K3" s="393"/>
    </row>
    <row r="4" spans="1:11">
      <c r="H4" s="392" t="s">
        <v>9</v>
      </c>
      <c r="I4" s="392"/>
      <c r="J4" s="393"/>
      <c r="K4" s="393"/>
    </row>
    <row r="5" spans="1:11">
      <c r="H5" s="392" t="s">
        <v>10</v>
      </c>
      <c r="I5" s="392"/>
      <c r="J5" s="393"/>
      <c r="K5" s="393"/>
    </row>
    <row r="6" spans="1:11">
      <c r="H6" s="392" t="s">
        <v>11</v>
      </c>
      <c r="I6" s="392"/>
      <c r="J6" s="393"/>
      <c r="K6" s="393"/>
    </row>
    <row r="7" spans="1:11">
      <c r="H7" s="392" t="s">
        <v>12</v>
      </c>
      <c r="I7" s="392"/>
      <c r="J7" s="393"/>
      <c r="K7" s="393"/>
    </row>
    <row r="8" spans="1:11">
      <c r="H8" s="392" t="s">
        <v>13</v>
      </c>
      <c r="I8" s="392"/>
      <c r="J8" s="393"/>
      <c r="K8" s="393"/>
    </row>
    <row r="9" spans="1:11" ht="10.5" customHeight="1">
      <c r="G9" s="341"/>
      <c r="H9" s="392"/>
      <c r="I9" s="392"/>
    </row>
    <row r="10" spans="1:11" ht="17.399999999999999">
      <c r="A10" s="395" t="s">
        <v>14</v>
      </c>
      <c r="B10" s="395"/>
      <c r="C10" s="395"/>
      <c r="D10" s="395"/>
      <c r="E10" s="395"/>
      <c r="F10" s="395"/>
      <c r="G10" s="395"/>
      <c r="H10" s="395"/>
      <c r="I10" s="395"/>
    </row>
    <row r="11" spans="1:11" ht="9" customHeight="1">
      <c r="A11" s="368"/>
      <c r="B11" s="368"/>
      <c r="C11" s="368"/>
      <c r="D11" s="368"/>
      <c r="E11" s="368"/>
      <c r="F11" s="368"/>
      <c r="G11" s="368"/>
      <c r="H11" s="368"/>
      <c r="I11" s="368"/>
    </row>
    <row r="12" spans="1:11" ht="17.399999999999999">
      <c r="A12" s="395" t="s">
        <v>15</v>
      </c>
      <c r="B12" s="395"/>
      <c r="C12" s="395"/>
      <c r="D12" s="395"/>
      <c r="E12" s="395"/>
      <c r="F12" s="395"/>
      <c r="G12" s="395"/>
      <c r="H12" s="395"/>
      <c r="I12" s="395"/>
    </row>
    <row r="13" spans="1:11" ht="8.25" customHeight="1">
      <c r="A13" s="368"/>
      <c r="B13" s="368"/>
      <c r="C13" s="368"/>
      <c r="D13" s="368"/>
      <c r="E13" s="368"/>
      <c r="F13" s="368"/>
      <c r="G13" s="368"/>
      <c r="H13" s="368"/>
      <c r="I13" s="368"/>
    </row>
    <row r="14" spans="1:11">
      <c r="A14" s="396" t="s">
        <v>16</v>
      </c>
      <c r="B14" s="396"/>
      <c r="C14" s="396"/>
      <c r="D14" s="396"/>
      <c r="E14" s="396"/>
      <c r="F14" s="396"/>
      <c r="G14" s="396"/>
      <c r="H14" s="396"/>
      <c r="I14" s="396"/>
    </row>
    <row r="15" spans="1:11" ht="11.25" customHeight="1">
      <c r="A15" s="368"/>
      <c r="B15" s="368"/>
      <c r="C15" s="368"/>
      <c r="D15" s="368"/>
      <c r="E15" s="368"/>
      <c r="F15" s="368"/>
      <c r="G15" s="368"/>
      <c r="H15" s="368"/>
      <c r="I15" s="368"/>
    </row>
    <row r="16" spans="1:11">
      <c r="A16" s="397" t="s">
        <v>17</v>
      </c>
      <c r="B16" s="397"/>
      <c r="C16" s="397"/>
      <c r="D16" s="397"/>
      <c r="E16" s="397"/>
      <c r="F16" s="397"/>
      <c r="G16" s="397"/>
      <c r="H16" s="397"/>
      <c r="I16" s="397"/>
    </row>
    <row r="17" spans="1:20">
      <c r="A17" s="394" t="s">
        <v>18</v>
      </c>
      <c r="B17" s="394"/>
      <c r="C17" s="394"/>
      <c r="D17" s="394"/>
      <c r="E17" s="394"/>
      <c r="F17" s="394"/>
      <c r="G17" s="394"/>
      <c r="H17" s="394"/>
      <c r="I17" s="394"/>
    </row>
    <row r="18" spans="1:20">
      <c r="B18" s="342"/>
    </row>
    <row r="19" spans="1:20">
      <c r="A19" s="398" t="s">
        <v>19</v>
      </c>
      <c r="B19" s="398"/>
      <c r="C19" s="398"/>
      <c r="D19" s="398"/>
      <c r="E19" s="398"/>
      <c r="F19" s="398"/>
      <c r="G19" s="398"/>
      <c r="H19" s="398"/>
      <c r="I19" s="398"/>
    </row>
    <row r="20" spans="1:20">
      <c r="A20" s="394" t="s">
        <v>20</v>
      </c>
      <c r="B20" s="394"/>
      <c r="C20" s="394"/>
      <c r="D20" s="394"/>
      <c r="E20" s="394"/>
      <c r="F20" s="394"/>
      <c r="G20" s="394"/>
      <c r="H20" s="394"/>
      <c r="I20" s="394"/>
    </row>
    <row r="21" spans="1:20" ht="7.5" customHeight="1"/>
    <row r="22" spans="1:20" ht="10.5" customHeight="1"/>
    <row r="23" spans="1:20" ht="16.2">
      <c r="A23" s="400" t="s">
        <v>21</v>
      </c>
      <c r="B23" s="400"/>
      <c r="C23" s="400"/>
      <c r="I23" s="367" t="s">
        <v>22</v>
      </c>
    </row>
    <row r="24" spans="1:20">
      <c r="A24" s="401" t="s">
        <v>23</v>
      </c>
      <c r="B24" s="401"/>
      <c r="C24" s="402" t="s">
        <v>24</v>
      </c>
      <c r="D24" s="402"/>
      <c r="E24" s="402" t="s">
        <v>25</v>
      </c>
      <c r="F24" s="402"/>
      <c r="G24" s="402"/>
      <c r="H24" s="402" t="s">
        <v>26</v>
      </c>
      <c r="I24" s="402"/>
    </row>
    <row r="25" spans="1:20">
      <c r="A25" s="366" t="s">
        <v>27</v>
      </c>
      <c r="B25" s="366" t="s">
        <v>28</v>
      </c>
      <c r="C25" s="365" t="s">
        <v>29</v>
      </c>
      <c r="D25" s="365" t="s">
        <v>30</v>
      </c>
      <c r="E25" s="365" t="s">
        <v>31</v>
      </c>
      <c r="F25" s="361" t="s">
        <v>32</v>
      </c>
      <c r="G25" s="361" t="s">
        <v>33</v>
      </c>
      <c r="H25" s="365" t="s">
        <v>29</v>
      </c>
      <c r="I25" s="365" t="s">
        <v>30</v>
      </c>
    </row>
    <row r="26" spans="1:20" s="347" customFormat="1">
      <c r="A26" s="357">
        <v>1</v>
      </c>
      <c r="B26" s="357">
        <v>2</v>
      </c>
      <c r="C26" s="357">
        <v>3</v>
      </c>
      <c r="D26" s="357">
        <v>4</v>
      </c>
      <c r="E26" s="357">
        <v>5</v>
      </c>
      <c r="F26" s="357">
        <v>6</v>
      </c>
      <c r="G26" s="357">
        <v>7</v>
      </c>
      <c r="H26" s="357">
        <v>8</v>
      </c>
      <c r="I26" s="357">
        <v>9</v>
      </c>
      <c r="T26" s="341"/>
    </row>
    <row r="27" spans="1:20" s="347" customFormat="1" ht="31.2">
      <c r="A27" s="403" t="s">
        <v>34</v>
      </c>
      <c r="B27" s="362" t="s">
        <v>35</v>
      </c>
      <c r="C27" s="365">
        <f>SUM(C28:C31)</f>
        <v>395538516.90000021</v>
      </c>
      <c r="D27" s="365">
        <f>SUM(D28:D30)</f>
        <v>11996932.84</v>
      </c>
      <c r="E27" s="365">
        <f>E32+E37+E38</f>
        <v>2547139000</v>
      </c>
      <c r="F27" s="365">
        <f>SUM(F28:F31)</f>
        <v>2796264896.4099998</v>
      </c>
      <c r="G27" s="365">
        <f>SUM(G28:G31)</f>
        <v>2701070547.7900004</v>
      </c>
      <c r="H27" s="365">
        <f>C27-D27+F27-G27+I27</f>
        <v>478744000.41999984</v>
      </c>
      <c r="I27" s="365">
        <f>SUM(I28:I31)</f>
        <v>8067.74</v>
      </c>
    </row>
    <row r="28" spans="1:20" s="347" customFormat="1">
      <c r="A28" s="404"/>
      <c r="B28" s="363" t="s">
        <v>36</v>
      </c>
      <c r="C28" s="364">
        <f>C33+C37+C39</f>
        <v>394825556.65000021</v>
      </c>
      <c r="D28" s="364">
        <f>D33+D37+D39</f>
        <v>11996932.84</v>
      </c>
      <c r="E28" s="364" t="s">
        <v>37</v>
      </c>
      <c r="F28" s="364">
        <f>F33+F37+F39</f>
        <v>2796009514.5299997</v>
      </c>
      <c r="G28" s="364">
        <f>G33+G37+G39</f>
        <v>2700719443.5599999</v>
      </c>
      <c r="H28" s="355">
        <f>C28+F28-G28+I28-D28</f>
        <v>478118694.77999991</v>
      </c>
      <c r="I28" s="364">
        <f>I33+I37+I39</f>
        <v>0</v>
      </c>
    </row>
    <row r="29" spans="1:20" s="347" customFormat="1">
      <c r="A29" s="404"/>
      <c r="B29" s="363" t="s">
        <v>38</v>
      </c>
      <c r="C29" s="364">
        <f>C34+C40</f>
        <v>66293.63</v>
      </c>
      <c r="D29" s="364">
        <f>D34+D40</f>
        <v>0</v>
      </c>
      <c r="E29" s="364" t="s">
        <v>37</v>
      </c>
      <c r="F29" s="364">
        <f>F34+F40</f>
        <v>19231.98</v>
      </c>
      <c r="G29" s="364">
        <f>G34+G40</f>
        <v>25878.61</v>
      </c>
      <c r="H29" s="355">
        <f>C29+F29-G29+I29-D29</f>
        <v>59647</v>
      </c>
      <c r="I29" s="364">
        <f>I34+I40</f>
        <v>0</v>
      </c>
    </row>
    <row r="30" spans="1:20" s="347" customFormat="1">
      <c r="A30" s="404"/>
      <c r="B30" s="363" t="s">
        <v>39</v>
      </c>
      <c r="C30" s="364">
        <f>C35+C41</f>
        <v>621268.43000000005</v>
      </c>
      <c r="D30" s="364">
        <f>D35+D41</f>
        <v>0</v>
      </c>
      <c r="E30" s="364" t="s">
        <v>37</v>
      </c>
      <c r="F30" s="364">
        <f>F35+F41</f>
        <v>235769.52000000002</v>
      </c>
      <c r="G30" s="364">
        <f>G35+G41</f>
        <v>291399.06999999995</v>
      </c>
      <c r="H30" s="355">
        <f>C30+F30-G30+I30-D30</f>
        <v>565658.64000000013</v>
      </c>
      <c r="I30" s="364">
        <f>I35+I41</f>
        <v>19.760000000000002</v>
      </c>
    </row>
    <row r="31" spans="1:20" s="347" customFormat="1">
      <c r="A31" s="405"/>
      <c r="B31" s="363" t="s">
        <v>40</v>
      </c>
      <c r="C31" s="364">
        <f>C36+C42</f>
        <v>25398.190000000002</v>
      </c>
      <c r="D31" s="364">
        <f>D36</f>
        <v>0</v>
      </c>
      <c r="E31" s="364" t="s">
        <v>37</v>
      </c>
      <c r="F31" s="364">
        <f>F36</f>
        <v>380.38</v>
      </c>
      <c r="G31" s="364">
        <f>G36</f>
        <v>33826.550000000003</v>
      </c>
      <c r="H31" s="355">
        <f>C31+F31-G31+I31-D31</f>
        <v>0</v>
      </c>
      <c r="I31" s="364">
        <f>I36</f>
        <v>8047.98</v>
      </c>
    </row>
    <row r="32" spans="1:20" s="347" customFormat="1" ht="46.8">
      <c r="A32" s="406" t="s">
        <v>41</v>
      </c>
      <c r="B32" s="358" t="s">
        <v>427</v>
      </c>
      <c r="C32" s="355">
        <f>SUM(C33:C36)</f>
        <v>395536282.63000017</v>
      </c>
      <c r="D32" s="355">
        <f>SUM(D33:D35)</f>
        <v>11996932.84</v>
      </c>
      <c r="E32" s="355">
        <v>1774543000</v>
      </c>
      <c r="F32" s="355">
        <f>SUM(F33:F36)</f>
        <v>2023512984.76</v>
      </c>
      <c r="G32" s="355">
        <f>SUM(G33:G36)</f>
        <v>1928317886.1099999</v>
      </c>
      <c r="H32" s="355">
        <f>C32-D32+F32-G32+I32</f>
        <v>478742496.42000031</v>
      </c>
      <c r="I32" s="355">
        <f>SUM(I33:I36)</f>
        <v>8047.98</v>
      </c>
    </row>
    <row r="33" spans="1:9" s="347" customFormat="1">
      <c r="A33" s="406"/>
      <c r="B33" s="363" t="s">
        <v>36</v>
      </c>
      <c r="C33" s="355">
        <v>394823525.8500002</v>
      </c>
      <c r="D33" s="355">
        <v>11996932.84</v>
      </c>
      <c r="E33" s="355" t="s">
        <v>37</v>
      </c>
      <c r="F33" s="355">
        <v>2023287114.8599999</v>
      </c>
      <c r="G33" s="355">
        <v>1927996517.0899999</v>
      </c>
      <c r="H33" s="355">
        <f>C33+F33-G33+I33-D33</f>
        <v>478117190.78000015</v>
      </c>
      <c r="I33" s="355">
        <v>0</v>
      </c>
    </row>
    <row r="34" spans="1:9" s="347" customFormat="1">
      <c r="A34" s="406"/>
      <c r="B34" s="363" t="s">
        <v>38</v>
      </c>
      <c r="C34" s="355">
        <v>66282.960000000006</v>
      </c>
      <c r="D34" s="355">
        <v>0</v>
      </c>
      <c r="E34" s="355" t="s">
        <v>37</v>
      </c>
      <c r="F34" s="355">
        <v>15847.1</v>
      </c>
      <c r="G34" s="355">
        <v>22483.06</v>
      </c>
      <c r="H34" s="355">
        <f>C34+F34-G34+I34-D34</f>
        <v>59647.000000000015</v>
      </c>
      <c r="I34" s="355">
        <v>0</v>
      </c>
    </row>
    <row r="35" spans="1:9" s="347" customFormat="1">
      <c r="A35" s="406"/>
      <c r="B35" s="363" t="s">
        <v>39</v>
      </c>
      <c r="C35" s="355">
        <v>621075.63</v>
      </c>
      <c r="D35" s="355">
        <v>0</v>
      </c>
      <c r="E35" s="355" t="s">
        <v>37</v>
      </c>
      <c r="F35" s="355">
        <v>209642.42</v>
      </c>
      <c r="G35" s="355">
        <v>265059.40999999997</v>
      </c>
      <c r="H35" s="355">
        <f>C35+F35-G35+I35-D35</f>
        <v>565658.64000000013</v>
      </c>
      <c r="I35" s="355">
        <v>0</v>
      </c>
    </row>
    <row r="36" spans="1:9" s="347" customFormat="1">
      <c r="A36" s="406"/>
      <c r="B36" s="363" t="s">
        <v>40</v>
      </c>
      <c r="C36" s="355">
        <v>25398.190000000002</v>
      </c>
      <c r="D36" s="355">
        <v>0</v>
      </c>
      <c r="E36" s="355" t="s">
        <v>37</v>
      </c>
      <c r="F36" s="355">
        <v>380.38</v>
      </c>
      <c r="G36" s="355">
        <v>33826.550000000003</v>
      </c>
      <c r="H36" s="355">
        <f>C36+F36-G36+I36-D36</f>
        <v>0</v>
      </c>
      <c r="I36" s="355">
        <v>8047.98</v>
      </c>
    </row>
    <row r="37" spans="1:9" s="347" customFormat="1">
      <c r="A37" s="357" t="s">
        <v>42</v>
      </c>
      <c r="B37" s="358" t="s">
        <v>43</v>
      </c>
      <c r="C37" s="355">
        <v>0</v>
      </c>
      <c r="D37" s="355">
        <v>0</v>
      </c>
      <c r="E37" s="355">
        <v>772596000</v>
      </c>
      <c r="F37" s="355">
        <v>772596000</v>
      </c>
      <c r="G37" s="355">
        <v>772596000</v>
      </c>
      <c r="H37" s="355">
        <f>C37+F37-G37+I37-D37</f>
        <v>0</v>
      </c>
      <c r="I37" s="355">
        <v>0</v>
      </c>
    </row>
    <row r="38" spans="1:9" s="347" customFormat="1" ht="46.8">
      <c r="A38" s="357" t="s">
        <v>44</v>
      </c>
      <c r="B38" s="358" t="s">
        <v>45</v>
      </c>
      <c r="C38" s="355">
        <f>SUM(C39:C41)</f>
        <v>2234.2699999999877</v>
      </c>
      <c r="D38" s="355">
        <f>SUM(D39:D41)</f>
        <v>0</v>
      </c>
      <c r="E38" s="355">
        <v>0</v>
      </c>
      <c r="F38" s="355">
        <f>SUM(F39:F41)</f>
        <v>155911.65</v>
      </c>
      <c r="G38" s="355">
        <f>SUM(G39:G41)</f>
        <v>156661.68</v>
      </c>
      <c r="H38" s="355">
        <f>C38-D38+F38-G38+I38</f>
        <v>1503.9999999999907</v>
      </c>
      <c r="I38" s="355">
        <f>SUM(I39:I41)</f>
        <v>19.760000000000002</v>
      </c>
    </row>
    <row r="39" spans="1:9" s="347" customFormat="1">
      <c r="A39" s="407"/>
      <c r="B39" s="363" t="s">
        <v>36</v>
      </c>
      <c r="C39" s="355">
        <v>2030.7999999999884</v>
      </c>
      <c r="D39" s="355">
        <v>0</v>
      </c>
      <c r="E39" s="355" t="s">
        <v>37</v>
      </c>
      <c r="F39" s="355">
        <v>126399.67</v>
      </c>
      <c r="G39" s="355">
        <v>126926.47</v>
      </c>
      <c r="H39" s="355">
        <f>C39+F39-G39+I39-D39</f>
        <v>1503.9999999999854</v>
      </c>
      <c r="I39" s="355">
        <v>0</v>
      </c>
    </row>
    <row r="40" spans="1:9" s="347" customFormat="1">
      <c r="A40" s="407"/>
      <c r="B40" s="363" t="s">
        <v>38</v>
      </c>
      <c r="C40" s="355">
        <v>10.670000000000073</v>
      </c>
      <c r="D40" s="355">
        <v>0</v>
      </c>
      <c r="E40" s="355" t="s">
        <v>37</v>
      </c>
      <c r="F40" s="355">
        <v>3384.88</v>
      </c>
      <c r="G40" s="355">
        <v>3395.55</v>
      </c>
      <c r="H40" s="355">
        <f>C40+F40-G40+I40-D40</f>
        <v>0</v>
      </c>
      <c r="I40" s="355">
        <v>0</v>
      </c>
    </row>
    <row r="41" spans="1:9" s="347" customFormat="1">
      <c r="A41" s="407"/>
      <c r="B41" s="363" t="s">
        <v>39</v>
      </c>
      <c r="C41" s="355">
        <v>192.79999999999927</v>
      </c>
      <c r="D41" s="355">
        <v>0</v>
      </c>
      <c r="E41" s="355" t="s">
        <v>37</v>
      </c>
      <c r="F41" s="355">
        <v>26127.1</v>
      </c>
      <c r="G41" s="355">
        <v>26339.66</v>
      </c>
      <c r="H41" s="355">
        <f>C41+F41-G41+I41-D41</f>
        <v>-2.035704937952687E-12</v>
      </c>
      <c r="I41" s="355">
        <v>19.760000000000002</v>
      </c>
    </row>
    <row r="42" spans="1:9" s="346" customFormat="1">
      <c r="A42" s="359" t="s">
        <v>46</v>
      </c>
      <c r="B42" s="362" t="s">
        <v>47</v>
      </c>
      <c r="C42" s="361">
        <v>0</v>
      </c>
      <c r="D42" s="361">
        <v>0</v>
      </c>
      <c r="E42" s="361">
        <v>204087000</v>
      </c>
      <c r="F42" s="361">
        <v>205641579.93000001</v>
      </c>
      <c r="G42" s="361">
        <v>205641579.93000001</v>
      </c>
      <c r="H42" s="361">
        <f>C42-D42+F42-G42+I42</f>
        <v>0</v>
      </c>
      <c r="I42" s="361">
        <v>0</v>
      </c>
    </row>
    <row r="43" spans="1:9" s="346" customFormat="1">
      <c r="A43" s="359" t="s">
        <v>48</v>
      </c>
      <c r="B43" s="362" t="s">
        <v>49</v>
      </c>
      <c r="C43" s="361">
        <v>18962756.799999997</v>
      </c>
      <c r="D43" s="361">
        <v>0</v>
      </c>
      <c r="E43" s="361">
        <v>30537000</v>
      </c>
      <c r="F43" s="361">
        <v>38884752.090000004</v>
      </c>
      <c r="G43" s="361">
        <v>39594788.909999996</v>
      </c>
      <c r="H43" s="361">
        <f>C43+F43-G43+I43</f>
        <v>18252719.980000004</v>
      </c>
      <c r="I43" s="361">
        <v>0</v>
      </c>
    </row>
    <row r="44" spans="1:9" s="346" customFormat="1">
      <c r="A44" s="359" t="s">
        <v>50</v>
      </c>
      <c r="B44" s="362" t="s">
        <v>51</v>
      </c>
      <c r="C44" s="361">
        <f>SUM(C45:C46)+SUM(C54:C58)+C63</f>
        <v>14905018.490000004</v>
      </c>
      <c r="D44" s="361">
        <f>SUM(D45:D46)+SUM(D54:D58)+D63</f>
        <v>0</v>
      </c>
      <c r="E44" s="361">
        <v>8428000</v>
      </c>
      <c r="F44" s="361">
        <f>SUM(F45:F46)+SUM(F54:F58)+F63</f>
        <v>17992122.93</v>
      </c>
      <c r="G44" s="361">
        <f>SUM(G45:G46)+SUM(G54:G58)+G63</f>
        <v>16391966.93</v>
      </c>
      <c r="H44" s="361">
        <f>C44+F44-G44+I44</f>
        <v>16505174.490000002</v>
      </c>
      <c r="I44" s="361">
        <f>SUM(I45:I46)+SUM(I54:I58)+I63</f>
        <v>0</v>
      </c>
    </row>
    <row r="45" spans="1:9" s="346" customFormat="1" ht="31.2">
      <c r="A45" s="357" t="s">
        <v>52</v>
      </c>
      <c r="B45" s="358" t="s">
        <v>53</v>
      </c>
      <c r="C45" s="355">
        <v>0</v>
      </c>
      <c r="D45" s="355">
        <v>0</v>
      </c>
      <c r="E45" s="355" t="s">
        <v>37</v>
      </c>
      <c r="F45" s="355">
        <v>2757239.6</v>
      </c>
      <c r="G45" s="355">
        <v>2757239.6</v>
      </c>
      <c r="H45" s="355">
        <f>C45-D45+F45-G45+I45</f>
        <v>0</v>
      </c>
      <c r="I45" s="355">
        <v>0</v>
      </c>
    </row>
    <row r="46" spans="1:9" s="347" customFormat="1" ht="31.2">
      <c r="A46" s="357" t="s">
        <v>54</v>
      </c>
      <c r="B46" s="358" t="s">
        <v>55</v>
      </c>
      <c r="C46" s="355">
        <v>7601124.4300000016</v>
      </c>
      <c r="D46" s="355">
        <f>D47+D48+SUM(D51:D53)</f>
        <v>0</v>
      </c>
      <c r="E46" s="355" t="s">
        <v>37</v>
      </c>
      <c r="F46" s="355">
        <f>F47+F48+SUM(F51:F53)</f>
        <v>3373748.0700000003</v>
      </c>
      <c r="G46" s="355">
        <f>G47+G48+SUM(G51:G53)</f>
        <v>3462342.0300000003</v>
      </c>
      <c r="H46" s="355">
        <f>C46-D46+F46-G46+I46</f>
        <v>7512530.4700000016</v>
      </c>
      <c r="I46" s="355">
        <f>I47+I48+SUM(I51:I53)</f>
        <v>0</v>
      </c>
    </row>
    <row r="47" spans="1:9" s="354" customFormat="1" ht="46.8">
      <c r="A47" s="360" t="s">
        <v>56</v>
      </c>
      <c r="B47" s="358" t="s">
        <v>57</v>
      </c>
      <c r="C47" s="355">
        <v>0</v>
      </c>
      <c r="D47" s="355">
        <v>0</v>
      </c>
      <c r="E47" s="355" t="s">
        <v>37</v>
      </c>
      <c r="F47" s="355">
        <v>510723.67</v>
      </c>
      <c r="G47" s="355">
        <v>510723.67</v>
      </c>
      <c r="H47" s="355">
        <f>C47+F47-G47+I47-D47</f>
        <v>0</v>
      </c>
      <c r="I47" s="355">
        <v>0</v>
      </c>
    </row>
    <row r="48" spans="1:9" s="354" customFormat="1" ht="31.2">
      <c r="A48" s="360" t="s">
        <v>58</v>
      </c>
      <c r="B48" s="358" t="s">
        <v>59</v>
      </c>
      <c r="C48" s="355">
        <v>58613.120000000003</v>
      </c>
      <c r="D48" s="355">
        <f>SUM(D49:D50)</f>
        <v>0</v>
      </c>
      <c r="E48" s="355" t="s">
        <v>37</v>
      </c>
      <c r="F48" s="355">
        <f>SUM(F49:F50)</f>
        <v>10478.450000000001</v>
      </c>
      <c r="G48" s="355">
        <f>SUM(G49:G50)</f>
        <v>17656.87</v>
      </c>
      <c r="H48" s="355">
        <f>C48-D48+F48-G48+I48</f>
        <v>51434.700000000012</v>
      </c>
      <c r="I48" s="355">
        <f>SUM(I49:I51)</f>
        <v>0</v>
      </c>
    </row>
    <row r="49" spans="1:9" s="354" customFormat="1" ht="31.2">
      <c r="A49" s="360"/>
      <c r="B49" s="358" t="s">
        <v>60</v>
      </c>
      <c r="C49" s="355">
        <v>58613.120000000003</v>
      </c>
      <c r="D49" s="355">
        <v>0</v>
      </c>
      <c r="E49" s="355" t="s">
        <v>37</v>
      </c>
      <c r="F49" s="355">
        <v>10478.450000000001</v>
      </c>
      <c r="G49" s="355">
        <v>17656.87</v>
      </c>
      <c r="H49" s="355">
        <f>C49+F49-G49+I49-D49</f>
        <v>51434.700000000012</v>
      </c>
      <c r="I49" s="355">
        <v>0</v>
      </c>
    </row>
    <row r="50" spans="1:9" s="354" customFormat="1" ht="31.2">
      <c r="A50" s="360"/>
      <c r="B50" s="358" t="s">
        <v>61</v>
      </c>
      <c r="C50" s="355">
        <v>0</v>
      </c>
      <c r="D50" s="355">
        <v>0</v>
      </c>
      <c r="E50" s="355" t="s">
        <v>37</v>
      </c>
      <c r="F50" s="355">
        <v>0</v>
      </c>
      <c r="G50" s="355">
        <v>0</v>
      </c>
      <c r="H50" s="355">
        <f>C50+F50-G50+I50-D50</f>
        <v>0</v>
      </c>
      <c r="I50" s="355">
        <v>0</v>
      </c>
    </row>
    <row r="51" spans="1:9" s="354" customFormat="1" ht="31.2">
      <c r="A51" s="360" t="s">
        <v>62</v>
      </c>
      <c r="B51" s="358" t="s">
        <v>63</v>
      </c>
      <c r="C51" s="355">
        <v>0</v>
      </c>
      <c r="D51" s="355">
        <v>0</v>
      </c>
      <c r="E51" s="355" t="s">
        <v>37</v>
      </c>
      <c r="F51" s="355">
        <v>580</v>
      </c>
      <c r="G51" s="355">
        <v>580</v>
      </c>
      <c r="H51" s="355">
        <f>C51+F51-G51+I51-D51</f>
        <v>0</v>
      </c>
      <c r="I51" s="355">
        <v>0</v>
      </c>
    </row>
    <row r="52" spans="1:9" s="354" customFormat="1" ht="46.8">
      <c r="A52" s="360" t="s">
        <v>64</v>
      </c>
      <c r="B52" s="358" t="s">
        <v>65</v>
      </c>
      <c r="C52" s="355">
        <v>0</v>
      </c>
      <c r="D52" s="355">
        <v>0</v>
      </c>
      <c r="E52" s="355" t="s">
        <v>37</v>
      </c>
      <c r="F52" s="355">
        <v>26203.98</v>
      </c>
      <c r="G52" s="355">
        <v>5289.95</v>
      </c>
      <c r="H52" s="355">
        <f>C52+F52-G52+I52-D52</f>
        <v>20914.03</v>
      </c>
      <c r="I52" s="355">
        <v>0</v>
      </c>
    </row>
    <row r="53" spans="1:9" s="354" customFormat="1" ht="31.2">
      <c r="A53" s="360" t="s">
        <v>66</v>
      </c>
      <c r="B53" s="358" t="s">
        <v>67</v>
      </c>
      <c r="C53" s="355">
        <v>7411662.5</v>
      </c>
      <c r="D53" s="355">
        <v>0</v>
      </c>
      <c r="E53" s="355" t="s">
        <v>37</v>
      </c>
      <c r="F53" s="355">
        <v>2825761.97</v>
      </c>
      <c r="G53" s="355">
        <v>2928091.54</v>
      </c>
      <c r="H53" s="355">
        <f>C53+F53-G53+I53-D53</f>
        <v>7309332.9300000006</v>
      </c>
      <c r="I53" s="355">
        <v>0</v>
      </c>
    </row>
    <row r="54" spans="1:9" s="354" customFormat="1" ht="31.2">
      <c r="A54" s="357" t="s">
        <v>68</v>
      </c>
      <c r="B54" s="358" t="s">
        <v>69</v>
      </c>
      <c r="C54" s="355">
        <v>7300591.4300000016</v>
      </c>
      <c r="D54" s="355">
        <v>0</v>
      </c>
      <c r="E54" s="355" t="s">
        <v>37</v>
      </c>
      <c r="F54" s="355">
        <v>7875900.8899999997</v>
      </c>
      <c r="G54" s="355">
        <v>6195389.0599999996</v>
      </c>
      <c r="H54" s="355">
        <f t="shared" ref="H54:H60" si="0">C54-D54+F54-G54+I54</f>
        <v>8981103.2600000016</v>
      </c>
      <c r="I54" s="355">
        <v>0</v>
      </c>
    </row>
    <row r="55" spans="1:9" s="354" customFormat="1">
      <c r="A55" s="357" t="s">
        <v>70</v>
      </c>
      <c r="B55" s="358" t="s">
        <v>71</v>
      </c>
      <c r="C55" s="355">
        <v>0</v>
      </c>
      <c r="D55" s="355">
        <v>0</v>
      </c>
      <c r="E55" s="355" t="s">
        <v>37</v>
      </c>
      <c r="F55" s="355">
        <v>21869.3</v>
      </c>
      <c r="G55" s="355">
        <v>21869.3</v>
      </c>
      <c r="H55" s="355">
        <f t="shared" si="0"/>
        <v>0</v>
      </c>
      <c r="I55" s="355">
        <v>0</v>
      </c>
    </row>
    <row r="56" spans="1:9" s="354" customFormat="1">
      <c r="A56" s="357" t="s">
        <v>72</v>
      </c>
      <c r="B56" s="358" t="s">
        <v>73</v>
      </c>
      <c r="C56" s="355">
        <v>0</v>
      </c>
      <c r="D56" s="355">
        <v>0</v>
      </c>
      <c r="E56" s="355" t="s">
        <v>37</v>
      </c>
      <c r="F56" s="355">
        <v>294</v>
      </c>
      <c r="G56" s="355">
        <v>294</v>
      </c>
      <c r="H56" s="355">
        <f t="shared" si="0"/>
        <v>0</v>
      </c>
      <c r="I56" s="355">
        <v>0</v>
      </c>
    </row>
    <row r="57" spans="1:9" s="354" customFormat="1">
      <c r="A57" s="357" t="s">
        <v>74</v>
      </c>
      <c r="B57" s="358" t="s">
        <v>75</v>
      </c>
      <c r="C57" s="355">
        <v>0</v>
      </c>
      <c r="D57" s="355">
        <v>0</v>
      </c>
      <c r="E57" s="355" t="s">
        <v>37</v>
      </c>
      <c r="F57" s="355">
        <v>42393.97</v>
      </c>
      <c r="G57" s="355">
        <v>42393.97</v>
      </c>
      <c r="H57" s="355">
        <f t="shared" si="0"/>
        <v>0</v>
      </c>
      <c r="I57" s="355">
        <v>0</v>
      </c>
    </row>
    <row r="58" spans="1:9" s="354" customFormat="1">
      <c r="A58" s="357" t="s">
        <v>76</v>
      </c>
      <c r="B58" s="358" t="s">
        <v>77</v>
      </c>
      <c r="C58" s="355">
        <f>SUM(C59:C60)</f>
        <v>0</v>
      </c>
      <c r="D58" s="355">
        <f>SUM(D59:D60)</f>
        <v>0</v>
      </c>
      <c r="E58" s="355" t="s">
        <v>37</v>
      </c>
      <c r="F58" s="355">
        <f>SUM(F59:F60)</f>
        <v>2241582.6599999997</v>
      </c>
      <c r="G58" s="355">
        <f>SUM(G59:G60)</f>
        <v>2241582.6599999997</v>
      </c>
      <c r="H58" s="355">
        <f t="shared" si="0"/>
        <v>0</v>
      </c>
      <c r="I58" s="355">
        <f>SUM(I59:I61)</f>
        <v>0</v>
      </c>
    </row>
    <row r="59" spans="1:9" s="354" customFormat="1">
      <c r="A59" s="360" t="s">
        <v>78</v>
      </c>
      <c r="B59" s="358" t="s">
        <v>40</v>
      </c>
      <c r="C59" s="355">
        <v>0</v>
      </c>
      <c r="D59" s="355">
        <v>0</v>
      </c>
      <c r="E59" s="355" t="s">
        <v>37</v>
      </c>
      <c r="F59" s="355">
        <v>2219700.13</v>
      </c>
      <c r="G59" s="355">
        <v>2219700.13</v>
      </c>
      <c r="H59" s="355">
        <f t="shared" si="0"/>
        <v>0</v>
      </c>
      <c r="I59" s="355">
        <v>0</v>
      </c>
    </row>
    <row r="60" spans="1:9" s="347" customFormat="1">
      <c r="A60" s="360" t="s">
        <v>79</v>
      </c>
      <c r="B60" s="358" t="s">
        <v>80</v>
      </c>
      <c r="C60" s="355">
        <f>SUM(C61:C62)</f>
        <v>0</v>
      </c>
      <c r="D60" s="355">
        <f>SUM(D61:D62)</f>
        <v>0</v>
      </c>
      <c r="E60" s="355" t="s">
        <v>37</v>
      </c>
      <c r="F60" s="355">
        <f>SUM(F61:F62)</f>
        <v>21882.53</v>
      </c>
      <c r="G60" s="355">
        <f>SUM(G61:G62)</f>
        <v>21882.53</v>
      </c>
      <c r="H60" s="355">
        <f t="shared" si="0"/>
        <v>0</v>
      </c>
      <c r="I60" s="355">
        <v>0</v>
      </c>
    </row>
    <row r="61" spans="1:9" s="347" customFormat="1">
      <c r="A61" s="360"/>
      <c r="B61" s="358" t="s">
        <v>81</v>
      </c>
      <c r="C61" s="355">
        <v>0</v>
      </c>
      <c r="D61" s="355">
        <v>0</v>
      </c>
      <c r="E61" s="355" t="s">
        <v>37</v>
      </c>
      <c r="F61" s="355">
        <f>20549.03+486.5</f>
        <v>21035.53</v>
      </c>
      <c r="G61" s="355">
        <f>20549.03+486.5</f>
        <v>21035.53</v>
      </c>
      <c r="H61" s="355">
        <f>C61+F61-G61+I61-D61</f>
        <v>0</v>
      </c>
      <c r="I61" s="355">
        <v>0</v>
      </c>
    </row>
    <row r="62" spans="1:9" s="347" customFormat="1">
      <c r="A62" s="359"/>
      <c r="B62" s="358" t="s">
        <v>82</v>
      </c>
      <c r="C62" s="355">
        <v>0</v>
      </c>
      <c r="D62" s="355">
        <v>0</v>
      </c>
      <c r="E62" s="355" t="s">
        <v>37</v>
      </c>
      <c r="F62" s="355">
        <f>671+14+138+24</f>
        <v>847</v>
      </c>
      <c r="G62" s="355">
        <f>671+14+138+24</f>
        <v>847</v>
      </c>
      <c r="H62" s="355">
        <f>C62+F62-G62+I62-D62</f>
        <v>0</v>
      </c>
      <c r="I62" s="355">
        <v>0</v>
      </c>
    </row>
    <row r="63" spans="1:9" s="354" customFormat="1">
      <c r="A63" s="357" t="s">
        <v>83</v>
      </c>
      <c r="B63" s="356" t="s">
        <v>84</v>
      </c>
      <c r="C63" s="355">
        <f>SUM(C64:C65)</f>
        <v>3302.6300000000047</v>
      </c>
      <c r="D63" s="355">
        <f>SUM(D64:D65)</f>
        <v>0</v>
      </c>
      <c r="E63" s="355" t="s">
        <v>37</v>
      </c>
      <c r="F63" s="355">
        <f>SUM(F64:F65)</f>
        <v>1679094.44</v>
      </c>
      <c r="G63" s="355">
        <f>SUM(G64:G65)</f>
        <v>1670856.31</v>
      </c>
      <c r="H63" s="355">
        <f>C63-D63+F63-G63+I63</f>
        <v>11540.759999999776</v>
      </c>
      <c r="I63" s="355">
        <f>SUM(I64:I65)</f>
        <v>0</v>
      </c>
    </row>
    <row r="64" spans="1:9" s="354" customFormat="1">
      <c r="A64" s="357"/>
      <c r="B64" s="356" t="s">
        <v>85</v>
      </c>
      <c r="C64" s="355">
        <v>3302.6300000000047</v>
      </c>
      <c r="D64" s="355">
        <v>0</v>
      </c>
      <c r="E64" s="355" t="s">
        <v>37</v>
      </c>
      <c r="F64" s="355">
        <v>1677039.19</v>
      </c>
      <c r="G64" s="355">
        <v>1668801.06</v>
      </c>
      <c r="H64" s="355">
        <f>C64+F64-G64+I64-D64</f>
        <v>11540.759999999776</v>
      </c>
      <c r="I64" s="355">
        <v>0</v>
      </c>
    </row>
    <row r="65" spans="1:9" s="346" customFormat="1" ht="16.2" thickBot="1">
      <c r="A65" s="353"/>
      <c r="B65" s="352" t="s">
        <v>86</v>
      </c>
      <c r="C65" s="351">
        <v>0</v>
      </c>
      <c r="D65" s="351">
        <v>0</v>
      </c>
      <c r="E65" s="351" t="s">
        <v>37</v>
      </c>
      <c r="F65" s="351">
        <v>2055.25</v>
      </c>
      <c r="G65" s="351">
        <v>2055.25</v>
      </c>
      <c r="H65" s="351">
        <f>C65+F65-G65+I65-D65</f>
        <v>0</v>
      </c>
      <c r="I65" s="351">
        <v>0</v>
      </c>
    </row>
    <row r="66" spans="1:9" s="346" customFormat="1" ht="16.2" thickBot="1">
      <c r="A66" s="408" t="s">
        <v>87</v>
      </c>
      <c r="B66" s="409"/>
      <c r="C66" s="350">
        <f t="shared" ref="C66:I66" si="1">C27+C42+C43+C44</f>
        <v>429406292.19000024</v>
      </c>
      <c r="D66" s="350">
        <f t="shared" si="1"/>
        <v>11996932.84</v>
      </c>
      <c r="E66" s="350">
        <f t="shared" si="1"/>
        <v>2790191000</v>
      </c>
      <c r="F66" s="350">
        <f t="shared" si="1"/>
        <v>3058783351.3599997</v>
      </c>
      <c r="G66" s="350">
        <f t="shared" si="1"/>
        <v>2962698883.5599999</v>
      </c>
      <c r="H66" s="350">
        <f t="shared" si="1"/>
        <v>513501894.88999987</v>
      </c>
      <c r="I66" s="349">
        <f t="shared" si="1"/>
        <v>8067.74</v>
      </c>
    </row>
    <row r="67" spans="1:9">
      <c r="A67" s="344"/>
      <c r="B67" s="344"/>
      <c r="C67" s="348"/>
      <c r="D67" s="348"/>
      <c r="E67" s="348"/>
      <c r="F67" s="348"/>
      <c r="G67" s="348"/>
      <c r="H67" s="348"/>
      <c r="I67" s="348"/>
    </row>
    <row r="68" spans="1:9" s="347" customFormat="1">
      <c r="A68" s="399" t="s">
        <v>88</v>
      </c>
      <c r="B68" s="399"/>
      <c r="C68" s="345"/>
      <c r="D68" s="399"/>
      <c r="E68" s="399"/>
      <c r="F68" s="342"/>
      <c r="H68" s="399" t="s">
        <v>89</v>
      </c>
      <c r="I68" s="399"/>
    </row>
    <row r="69" spans="1:9" s="346" customFormat="1">
      <c r="A69" s="343"/>
      <c r="B69" s="341"/>
      <c r="C69" s="342"/>
      <c r="D69" s="399" t="s">
        <v>90</v>
      </c>
      <c r="E69" s="399"/>
      <c r="F69" s="342"/>
      <c r="H69" s="342"/>
      <c r="I69" s="342"/>
    </row>
    <row r="70" spans="1:9" s="346" customFormat="1">
      <c r="A70" s="343"/>
      <c r="B70" s="341"/>
      <c r="C70" s="342"/>
      <c r="D70" s="342"/>
      <c r="E70" s="342"/>
      <c r="F70" s="342"/>
      <c r="H70" s="342"/>
      <c r="I70" s="342"/>
    </row>
    <row r="71" spans="1:9" s="346" customFormat="1">
      <c r="A71" s="399" t="s">
        <v>91</v>
      </c>
      <c r="B71" s="399"/>
      <c r="C71" s="342"/>
      <c r="D71" s="399"/>
      <c r="E71" s="399"/>
      <c r="F71" s="342"/>
      <c r="H71" s="399" t="s">
        <v>92</v>
      </c>
      <c r="I71" s="399"/>
    </row>
    <row r="72" spans="1:9">
      <c r="D72" s="399" t="s">
        <v>90</v>
      </c>
      <c r="E72" s="399"/>
    </row>
    <row r="75" spans="1:9" ht="12.45" customHeight="1"/>
    <row r="114" spans="2:2" s="341" customFormat="1">
      <c r="B114" s="344"/>
    </row>
  </sheetData>
  <mergeCells count="41">
    <mergeCell ref="H71:I71"/>
    <mergeCell ref="D72:E72"/>
    <mergeCell ref="A39:A41"/>
    <mergeCell ref="A66:B66"/>
    <mergeCell ref="A68:B68"/>
    <mergeCell ref="D68:E68"/>
    <mergeCell ref="D69:E69"/>
    <mergeCell ref="A71:B71"/>
    <mergeCell ref="D71:E71"/>
    <mergeCell ref="A19:I19"/>
    <mergeCell ref="H68:I68"/>
    <mergeCell ref="A23:C23"/>
    <mergeCell ref="A24:B24"/>
    <mergeCell ref="C24:D24"/>
    <mergeCell ref="E24:G24"/>
    <mergeCell ref="H24:I24"/>
    <mergeCell ref="A27:A31"/>
    <mergeCell ref="A32:A36"/>
    <mergeCell ref="A20:I20"/>
    <mergeCell ref="H8:I8"/>
    <mergeCell ref="J8:K8"/>
    <mergeCell ref="H9:I9"/>
    <mergeCell ref="A17:I17"/>
    <mergeCell ref="A10:I10"/>
    <mergeCell ref="A12:I12"/>
    <mergeCell ref="A14:I14"/>
    <mergeCell ref="A16:I16"/>
    <mergeCell ref="H4:I4"/>
    <mergeCell ref="H7:I7"/>
    <mergeCell ref="J4:K4"/>
    <mergeCell ref="H5:I5"/>
    <mergeCell ref="J5:K5"/>
    <mergeCell ref="H6:I6"/>
    <mergeCell ref="J6:K6"/>
    <mergeCell ref="J7:K7"/>
    <mergeCell ref="H1:I1"/>
    <mergeCell ref="J1:K1"/>
    <mergeCell ref="H2:I2"/>
    <mergeCell ref="J2:K2"/>
    <mergeCell ref="H3:I3"/>
    <mergeCell ref="J3:K3"/>
  </mergeCells>
  <pageMargins left="0.59055118110236227" right="0.59055118110236227" top="0.39370078740157483" bottom="0.19685039370078741" header="0.31496062992125984" footer="0.31496062992125984"/>
  <pageSetup paperSize="9" scale="40" firstPageNumber="3"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0FEE-E559-4887-B8B7-528DBE412E98}">
  <sheetPr>
    <pageSetUpPr fitToPage="1"/>
  </sheetPr>
  <dimension ref="A1:X65"/>
  <sheetViews>
    <sheetView zoomScale="40" zoomScaleNormal="40" workbookViewId="0">
      <selection activeCell="Q17" sqref="Q17"/>
    </sheetView>
  </sheetViews>
  <sheetFormatPr defaultColWidth="8.88671875" defaultRowHeight="22.8"/>
  <cols>
    <col min="1" max="1" width="9.33203125" style="224" customWidth="1"/>
    <col min="2" max="2" width="49.44140625" style="221" customWidth="1"/>
    <col min="3" max="3" width="17.109375" style="221" customWidth="1"/>
    <col min="4" max="4" width="23.44140625" style="221" customWidth="1"/>
    <col min="5" max="5" width="27.33203125" style="221" customWidth="1"/>
    <col min="6" max="6" width="28.33203125" style="221" customWidth="1"/>
    <col min="7" max="7" width="12.5546875" style="221" customWidth="1"/>
    <col min="8" max="8" width="23" style="221" customWidth="1"/>
    <col min="9" max="10" width="25" style="221" customWidth="1"/>
    <col min="11" max="11" width="24.109375" style="221" customWidth="1"/>
    <col min="12" max="12" width="26.88671875" style="221" customWidth="1"/>
    <col min="13" max="13" width="23.33203125" style="221" customWidth="1"/>
    <col min="14" max="14" width="17.44140625" style="221" customWidth="1"/>
    <col min="15" max="15" width="23.6640625" style="221" customWidth="1"/>
    <col min="16" max="16" width="28.109375" style="221" customWidth="1"/>
    <col min="17" max="17" width="41.33203125" style="221" customWidth="1"/>
    <col min="18" max="18" width="19" style="222" customWidth="1"/>
    <col min="19" max="19" width="15.44140625" style="223" customWidth="1"/>
    <col min="20" max="20" width="15" style="222" customWidth="1"/>
    <col min="21" max="21" width="14.6640625" style="221" customWidth="1"/>
    <col min="22" max="16384" width="8.88671875" style="221"/>
  </cols>
  <sheetData>
    <row r="1" spans="1:22" s="321" customFormat="1" ht="24" customHeight="1">
      <c r="A1" s="338"/>
      <c r="B1" s="334"/>
      <c r="C1" s="240"/>
      <c r="D1" s="240"/>
      <c r="E1" s="240"/>
      <c r="F1" s="221"/>
      <c r="G1" s="221"/>
      <c r="H1" s="221"/>
      <c r="I1" s="240"/>
      <c r="J1" s="240"/>
      <c r="M1" s="337" t="s">
        <v>93</v>
      </c>
      <c r="N1" s="337"/>
      <c r="O1" s="221"/>
      <c r="P1" s="221"/>
      <c r="Q1" s="221"/>
      <c r="R1" s="340"/>
      <c r="S1" s="339"/>
      <c r="T1" s="240"/>
    </row>
    <row r="2" spans="1:22" s="321" customFormat="1" ht="23.4">
      <c r="A2" s="335"/>
      <c r="B2" s="439"/>
      <c r="C2" s="440"/>
      <c r="D2" s="440"/>
      <c r="E2" s="240"/>
      <c r="F2" s="221"/>
      <c r="G2" s="221"/>
      <c r="H2" s="221"/>
      <c r="I2" s="240"/>
      <c r="J2" s="240"/>
      <c r="M2" s="337" t="s">
        <v>94</v>
      </c>
      <c r="N2" s="337"/>
      <c r="O2" s="221"/>
      <c r="P2" s="221"/>
      <c r="Q2" s="221"/>
      <c r="R2" s="340"/>
      <c r="S2" s="339"/>
      <c r="T2" s="240"/>
    </row>
    <row r="3" spans="1:22" s="321" customFormat="1" ht="23.4">
      <c r="A3" s="338"/>
      <c r="B3" s="334"/>
      <c r="C3" s="221"/>
      <c r="D3" s="221"/>
      <c r="E3" s="221"/>
      <c r="F3" s="221"/>
      <c r="G3" s="221"/>
      <c r="H3" s="221"/>
      <c r="I3" s="221"/>
      <c r="J3" s="221"/>
      <c r="M3" s="337" t="s">
        <v>95</v>
      </c>
      <c r="N3" s="337"/>
      <c r="O3" s="221"/>
      <c r="P3" s="221"/>
      <c r="Q3" s="221"/>
      <c r="R3" s="222"/>
      <c r="S3" s="223"/>
      <c r="T3" s="222"/>
    </row>
    <row r="4" spans="1:22" s="321" customFormat="1" ht="23.4">
      <c r="A4" s="335"/>
      <c r="B4" s="334"/>
      <c r="C4" s="221"/>
      <c r="D4" s="221"/>
      <c r="E4" s="221"/>
      <c r="F4" s="221"/>
      <c r="G4" s="221"/>
      <c r="H4" s="221"/>
      <c r="I4" s="221"/>
      <c r="J4" s="221"/>
      <c r="M4" s="337" t="s">
        <v>9</v>
      </c>
      <c r="N4" s="337"/>
      <c r="O4" s="221"/>
      <c r="P4" s="221"/>
      <c r="Q4" s="221"/>
      <c r="R4" s="222"/>
      <c r="S4" s="223"/>
      <c r="T4" s="222"/>
    </row>
    <row r="5" spans="1:22" s="321" customFormat="1" ht="23.4">
      <c r="A5" s="335"/>
      <c r="B5" s="334"/>
      <c r="C5" s="221"/>
      <c r="D5" s="221"/>
      <c r="E5" s="221"/>
      <c r="F5" s="221"/>
      <c r="G5" s="221"/>
      <c r="H5" s="221"/>
      <c r="I5" s="221"/>
      <c r="J5" s="221"/>
      <c r="K5" s="221"/>
      <c r="L5" s="337"/>
      <c r="M5" s="221" t="s">
        <v>10</v>
      </c>
      <c r="N5" s="221"/>
      <c r="O5" s="221"/>
      <c r="P5" s="221"/>
      <c r="Q5" s="221"/>
      <c r="R5" s="222"/>
      <c r="S5" s="223"/>
      <c r="T5" s="222"/>
    </row>
    <row r="6" spans="1:22" s="321" customFormat="1" ht="74.25" customHeight="1">
      <c r="A6" s="335"/>
      <c r="B6" s="334"/>
      <c r="C6" s="221"/>
      <c r="D6" s="221"/>
      <c r="E6" s="221"/>
      <c r="F6" s="221"/>
      <c r="G6" s="221"/>
      <c r="H6" s="221"/>
      <c r="I6" s="221"/>
      <c r="J6" s="221"/>
      <c r="K6" s="221"/>
      <c r="L6" s="337"/>
      <c r="M6" s="439"/>
      <c r="N6" s="440"/>
      <c r="O6" s="440"/>
      <c r="P6" s="221"/>
      <c r="Q6" s="221"/>
      <c r="R6" s="222"/>
      <c r="S6" s="223"/>
      <c r="T6" s="222"/>
    </row>
    <row r="7" spans="1:22" s="321" customFormat="1" ht="23.4">
      <c r="A7" s="441" t="s">
        <v>14</v>
      </c>
      <c r="B7" s="417"/>
      <c r="C7" s="417"/>
      <c r="D7" s="417"/>
      <c r="E7" s="417"/>
      <c r="F7" s="417"/>
      <c r="G7" s="417"/>
      <c r="H7" s="417"/>
      <c r="I7" s="417"/>
      <c r="J7" s="417"/>
      <c r="K7" s="417"/>
      <c r="L7" s="417"/>
      <c r="M7" s="417"/>
      <c r="N7" s="417"/>
      <c r="O7" s="417"/>
      <c r="P7" s="336"/>
      <c r="Q7" s="221"/>
      <c r="R7" s="222"/>
      <c r="S7" s="223"/>
      <c r="T7" s="222"/>
    </row>
    <row r="8" spans="1:22" s="321" customFormat="1" ht="23.4">
      <c r="A8" s="332"/>
      <c r="B8" s="330"/>
      <c r="C8" s="428" t="s">
        <v>96</v>
      </c>
      <c r="D8" s="428"/>
      <c r="E8" s="428"/>
      <c r="F8" s="428"/>
      <c r="G8" s="428"/>
      <c r="H8" s="429"/>
      <c r="I8" s="429"/>
      <c r="J8" s="429"/>
      <c r="K8" s="429"/>
      <c r="L8" s="330"/>
      <c r="M8" s="330"/>
      <c r="N8" s="330"/>
      <c r="O8" s="330"/>
      <c r="P8" s="330"/>
      <c r="Q8" s="330"/>
      <c r="R8" s="222"/>
      <c r="S8" s="223"/>
      <c r="T8" s="222"/>
    </row>
    <row r="9" spans="1:22" s="321" customFormat="1" ht="6.75" customHeight="1">
      <c r="A9" s="335"/>
      <c r="B9" s="334"/>
      <c r="C9" s="221"/>
      <c r="D9" s="221"/>
      <c r="E9" s="221"/>
      <c r="F9" s="221"/>
      <c r="G9" s="221"/>
      <c r="H9" s="221"/>
      <c r="I9" s="221"/>
      <c r="J9" s="221"/>
      <c r="K9" s="221"/>
      <c r="L9" s="221"/>
      <c r="M9" s="221"/>
      <c r="N9" s="221"/>
      <c r="O9" s="221"/>
      <c r="P9" s="221"/>
      <c r="Q9" s="221"/>
      <c r="R9" s="222"/>
      <c r="S9" s="223"/>
      <c r="T9" s="222"/>
    </row>
    <row r="10" spans="1:22" s="321" customFormat="1" ht="23.4">
      <c r="A10" s="441" t="s">
        <v>97</v>
      </c>
      <c r="B10" s="441"/>
      <c r="C10" s="441"/>
      <c r="D10" s="441"/>
      <c r="E10" s="441"/>
      <c r="F10" s="441"/>
      <c r="G10" s="441"/>
      <c r="H10" s="441"/>
      <c r="I10" s="441"/>
      <c r="J10" s="441"/>
      <c r="K10" s="441"/>
      <c r="L10" s="441"/>
      <c r="M10" s="441"/>
      <c r="N10" s="441"/>
      <c r="O10" s="429"/>
      <c r="P10" s="330"/>
      <c r="Q10" s="333"/>
      <c r="R10" s="222"/>
      <c r="S10" s="223"/>
      <c r="T10" s="222"/>
    </row>
    <row r="11" spans="1:22" s="321" customFormat="1" ht="10.5" customHeight="1">
      <c r="A11" s="332"/>
      <c r="B11" s="333"/>
      <c r="C11" s="333"/>
      <c r="D11" s="333"/>
      <c r="E11" s="333"/>
      <c r="F11" s="333"/>
      <c r="G11" s="333"/>
      <c r="H11" s="333"/>
      <c r="I11" s="333"/>
      <c r="J11" s="333"/>
      <c r="K11" s="333"/>
      <c r="L11" s="333"/>
      <c r="M11" s="333"/>
      <c r="N11" s="333"/>
      <c r="O11" s="330"/>
      <c r="P11" s="330"/>
      <c r="Q11" s="333"/>
      <c r="R11" s="222"/>
      <c r="S11" s="223"/>
      <c r="T11" s="222"/>
    </row>
    <row r="12" spans="1:22" s="321" customFormat="1" ht="23.4">
      <c r="A12" s="428" t="s">
        <v>372</v>
      </c>
      <c r="B12" s="428"/>
      <c r="C12" s="428"/>
      <c r="D12" s="428"/>
      <c r="E12" s="428"/>
      <c r="F12" s="428"/>
      <c r="G12" s="428"/>
      <c r="H12" s="428"/>
      <c r="I12" s="428"/>
      <c r="J12" s="428"/>
      <c r="K12" s="428"/>
      <c r="L12" s="428"/>
      <c r="M12" s="428"/>
      <c r="N12" s="428"/>
      <c r="O12" s="429"/>
      <c r="P12" s="330"/>
      <c r="Q12" s="329"/>
      <c r="R12" s="222"/>
      <c r="S12" s="223"/>
      <c r="T12" s="222"/>
    </row>
    <row r="13" spans="1:22" s="321" customFormat="1" ht="7.5" customHeight="1">
      <c r="A13" s="332"/>
      <c r="B13" s="329"/>
      <c r="C13" s="329"/>
      <c r="D13" s="329"/>
      <c r="E13" s="329"/>
      <c r="F13" s="329"/>
      <c r="G13" s="329"/>
      <c r="H13" s="329"/>
      <c r="I13" s="329"/>
      <c r="J13" s="329"/>
      <c r="K13" s="329"/>
      <c r="L13" s="329"/>
      <c r="M13" s="329"/>
      <c r="N13" s="329"/>
      <c r="O13" s="329"/>
      <c r="P13" s="329"/>
      <c r="Q13" s="329"/>
      <c r="R13" s="222"/>
      <c r="S13" s="223"/>
      <c r="T13" s="222"/>
    </row>
    <row r="14" spans="1:22" s="321" customFormat="1" ht="23.4">
      <c r="A14" s="428" t="s">
        <v>98</v>
      </c>
      <c r="B14" s="428"/>
      <c r="C14" s="428"/>
      <c r="D14" s="428"/>
      <c r="E14" s="428"/>
      <c r="F14" s="428"/>
      <c r="G14" s="428"/>
      <c r="H14" s="428"/>
      <c r="I14" s="428"/>
      <c r="J14" s="428"/>
      <c r="K14" s="428"/>
      <c r="L14" s="428"/>
      <c r="M14" s="428"/>
      <c r="N14" s="428"/>
      <c r="O14" s="429"/>
      <c r="P14" s="330"/>
      <c r="Q14" s="329"/>
      <c r="R14" s="222"/>
      <c r="S14" s="223"/>
      <c r="T14" s="222"/>
    </row>
    <row r="15" spans="1:22" s="321" customFormat="1" ht="23.4">
      <c r="A15" s="428" t="s">
        <v>99</v>
      </c>
      <c r="B15" s="428"/>
      <c r="C15" s="428"/>
      <c r="D15" s="428"/>
      <c r="E15" s="428"/>
      <c r="F15" s="428"/>
      <c r="G15" s="428"/>
      <c r="H15" s="428"/>
      <c r="I15" s="428"/>
      <c r="J15" s="428"/>
      <c r="K15" s="428"/>
      <c r="L15" s="428"/>
      <c r="M15" s="428"/>
      <c r="N15" s="428"/>
      <c r="O15" s="329"/>
      <c r="P15" s="329"/>
      <c r="Q15" s="329"/>
      <c r="R15" s="222"/>
      <c r="S15" s="223"/>
      <c r="T15" s="222"/>
    </row>
    <row r="16" spans="1:22" s="321" customFormat="1" ht="23.4">
      <c r="A16" s="430" t="s">
        <v>100</v>
      </c>
      <c r="B16" s="430"/>
      <c r="C16" s="430"/>
      <c r="D16" s="430"/>
      <c r="E16" s="430"/>
      <c r="F16" s="430"/>
      <c r="G16" s="430"/>
      <c r="H16" s="430"/>
      <c r="I16" s="430"/>
      <c r="J16" s="430"/>
      <c r="K16" s="430"/>
      <c r="L16" s="430"/>
      <c r="M16" s="430"/>
      <c r="N16" s="430"/>
      <c r="O16" s="429"/>
      <c r="P16" s="330"/>
      <c r="Q16" s="331"/>
      <c r="R16" s="222"/>
      <c r="S16" s="223"/>
      <c r="T16" s="222"/>
      <c r="U16" s="221"/>
      <c r="V16" s="221"/>
    </row>
    <row r="17" spans="1:24" s="321" customFormat="1" ht="23.4">
      <c r="A17" s="428" t="s">
        <v>20</v>
      </c>
      <c r="B17" s="428"/>
      <c r="C17" s="428"/>
      <c r="D17" s="428"/>
      <c r="E17" s="428"/>
      <c r="F17" s="428"/>
      <c r="G17" s="428"/>
      <c r="H17" s="428"/>
      <c r="I17" s="428"/>
      <c r="J17" s="428"/>
      <c r="K17" s="428"/>
      <c r="L17" s="428"/>
      <c r="M17" s="428"/>
      <c r="N17" s="428"/>
      <c r="O17" s="429"/>
      <c r="P17" s="330"/>
      <c r="Q17" s="329"/>
      <c r="R17" s="222"/>
      <c r="S17" s="223"/>
      <c r="T17" s="222"/>
      <c r="U17" s="221"/>
      <c r="V17" s="221"/>
    </row>
    <row r="18" spans="1:24" s="321" customFormat="1" ht="24" thickBot="1">
      <c r="A18" s="431" t="s">
        <v>101</v>
      </c>
      <c r="B18" s="431"/>
      <c r="C18" s="431"/>
      <c r="D18" s="432"/>
      <c r="E18" s="328"/>
      <c r="F18" s="328"/>
      <c r="G18" s="328"/>
      <c r="H18" s="328"/>
      <c r="I18" s="328"/>
      <c r="J18" s="328"/>
      <c r="K18" s="328"/>
      <c r="L18" s="328"/>
      <c r="M18" s="328"/>
      <c r="O18" s="327" t="s">
        <v>22</v>
      </c>
      <c r="P18" s="327"/>
      <c r="Q18" s="326"/>
      <c r="R18" s="325"/>
      <c r="S18" s="324"/>
      <c r="T18" s="323"/>
      <c r="U18" s="322"/>
      <c r="V18" s="322"/>
    </row>
    <row r="19" spans="1:24" s="310" customFormat="1" ht="44.25" customHeight="1">
      <c r="A19" s="433" t="s">
        <v>102</v>
      </c>
      <c r="B19" s="434"/>
      <c r="C19" s="421" t="s">
        <v>24</v>
      </c>
      <c r="D19" s="434"/>
      <c r="E19" s="435" t="s">
        <v>103</v>
      </c>
      <c r="F19" s="421" t="s">
        <v>104</v>
      </c>
      <c r="G19" s="437"/>
      <c r="H19" s="434"/>
      <c r="I19" s="435" t="s">
        <v>105</v>
      </c>
      <c r="J19" s="435" t="s">
        <v>106</v>
      </c>
      <c r="K19" s="435" t="s">
        <v>107</v>
      </c>
      <c r="L19" s="421" t="s">
        <v>104</v>
      </c>
      <c r="M19" s="434"/>
      <c r="N19" s="421" t="s">
        <v>26</v>
      </c>
      <c r="O19" s="422"/>
      <c r="P19" s="320"/>
      <c r="Q19" s="314"/>
      <c r="R19" s="313"/>
      <c r="S19" s="312"/>
      <c r="T19" s="311"/>
    </row>
    <row r="20" spans="1:24" s="310" customFormat="1" ht="93" customHeight="1">
      <c r="A20" s="319" t="s">
        <v>108</v>
      </c>
      <c r="B20" s="318" t="s">
        <v>109</v>
      </c>
      <c r="C20" s="317" t="s">
        <v>110</v>
      </c>
      <c r="D20" s="317" t="s">
        <v>111</v>
      </c>
      <c r="E20" s="436"/>
      <c r="F20" s="317" t="s">
        <v>112</v>
      </c>
      <c r="G20" s="317" t="s">
        <v>113</v>
      </c>
      <c r="H20" s="317" t="s">
        <v>114</v>
      </c>
      <c r="I20" s="436"/>
      <c r="J20" s="438"/>
      <c r="K20" s="436"/>
      <c r="L20" s="317" t="s">
        <v>115</v>
      </c>
      <c r="M20" s="317" t="s">
        <v>114</v>
      </c>
      <c r="N20" s="317" t="s">
        <v>110</v>
      </c>
      <c r="O20" s="316" t="s">
        <v>111</v>
      </c>
      <c r="P20" s="315"/>
      <c r="Q20" s="314"/>
      <c r="R20" s="313"/>
      <c r="S20" s="312"/>
      <c r="T20" s="311"/>
    </row>
    <row r="21" spans="1:24" s="302" customFormat="1" ht="18" customHeight="1">
      <c r="A21" s="307">
        <v>1</v>
      </c>
      <c r="B21" s="309">
        <v>2</v>
      </c>
      <c r="C21" s="309">
        <v>3</v>
      </c>
      <c r="D21" s="309">
        <v>4</v>
      </c>
      <c r="E21" s="309">
        <v>5</v>
      </c>
      <c r="F21" s="309">
        <v>6</v>
      </c>
      <c r="G21" s="309">
        <v>7</v>
      </c>
      <c r="H21" s="309">
        <v>8</v>
      </c>
      <c r="I21" s="309">
        <v>9</v>
      </c>
      <c r="J21" s="309">
        <v>10</v>
      </c>
      <c r="K21" s="309">
        <v>11</v>
      </c>
      <c r="L21" s="309">
        <v>12</v>
      </c>
      <c r="M21" s="309">
        <v>13</v>
      </c>
      <c r="N21" s="309">
        <v>14</v>
      </c>
      <c r="O21" s="308">
        <v>15</v>
      </c>
      <c r="P21" s="304"/>
      <c r="Q21" s="304"/>
      <c r="R21" s="303"/>
      <c r="S21" s="303"/>
      <c r="T21" s="303"/>
    </row>
    <row r="22" spans="1:24" s="302" customFormat="1" ht="60" customHeight="1">
      <c r="A22" s="307"/>
      <c r="B22" s="306" t="s">
        <v>116</v>
      </c>
      <c r="C22" s="305">
        <f t="shared" ref="C22:O22" si="0">SUM(C23+C27+C28+C33+C36)</f>
        <v>2831.4</v>
      </c>
      <c r="D22" s="305">
        <f t="shared" si="0"/>
        <v>12616412.92</v>
      </c>
      <c r="E22" s="305">
        <f t="shared" si="0"/>
        <v>173800650</v>
      </c>
      <c r="F22" s="305">
        <f t="shared" si="0"/>
        <v>146312650</v>
      </c>
      <c r="G22" s="305">
        <f t="shared" si="0"/>
        <v>0</v>
      </c>
      <c r="H22" s="305">
        <f t="shared" si="0"/>
        <v>27488000</v>
      </c>
      <c r="I22" s="305">
        <f t="shared" si="0"/>
        <v>160445964</v>
      </c>
      <c r="J22" s="305">
        <f t="shared" si="0"/>
        <v>162914555.42000002</v>
      </c>
      <c r="K22" s="305">
        <f t="shared" si="0"/>
        <v>162914555.42000002</v>
      </c>
      <c r="L22" s="305">
        <f t="shared" si="0"/>
        <v>138940290.92000002</v>
      </c>
      <c r="M22" s="305">
        <f t="shared" si="0"/>
        <v>23974264.5</v>
      </c>
      <c r="N22" s="305">
        <f t="shared" si="0"/>
        <v>3731.64</v>
      </c>
      <c r="O22" s="369">
        <f t="shared" si="0"/>
        <v>10148721.739999998</v>
      </c>
      <c r="P22" s="304"/>
      <c r="Q22" s="304"/>
      <c r="R22" s="303"/>
      <c r="S22" s="303"/>
      <c r="T22" s="303"/>
    </row>
    <row r="23" spans="1:24" s="245" customFormat="1" ht="93" customHeight="1">
      <c r="A23" s="301" t="s">
        <v>46</v>
      </c>
      <c r="B23" s="291" t="s">
        <v>117</v>
      </c>
      <c r="C23" s="300">
        <f t="shared" ref="C23:O23" si="1">SUM(C24:C26)</f>
        <v>0</v>
      </c>
      <c r="D23" s="300">
        <f t="shared" si="1"/>
        <v>4767120.67</v>
      </c>
      <c r="E23" s="300">
        <f t="shared" si="1"/>
        <v>72670000</v>
      </c>
      <c r="F23" s="300">
        <f t="shared" si="1"/>
        <v>72670000</v>
      </c>
      <c r="G23" s="300">
        <f t="shared" si="1"/>
        <v>0</v>
      </c>
      <c r="H23" s="300">
        <f t="shared" si="1"/>
        <v>0</v>
      </c>
      <c r="I23" s="300">
        <f t="shared" si="1"/>
        <v>70734807.390000001</v>
      </c>
      <c r="J23" s="300">
        <f t="shared" si="1"/>
        <v>70757647.590000004</v>
      </c>
      <c r="K23" s="300">
        <f t="shared" si="1"/>
        <v>70757647.590000004</v>
      </c>
      <c r="L23" s="300">
        <f t="shared" si="1"/>
        <v>70757647.590000004</v>
      </c>
      <c r="M23" s="300">
        <f t="shared" si="1"/>
        <v>0</v>
      </c>
      <c r="N23" s="300">
        <f t="shared" si="1"/>
        <v>0</v>
      </c>
      <c r="O23" s="299">
        <f t="shared" si="1"/>
        <v>4744280.4699999969</v>
      </c>
      <c r="P23" s="274"/>
      <c r="Q23" s="274"/>
      <c r="R23" s="290"/>
      <c r="S23" s="274"/>
      <c r="T23" s="290"/>
      <c r="U23" s="289"/>
      <c r="V23" s="247"/>
    </row>
    <row r="24" spans="1:24" s="286" customFormat="1" ht="80.25" customHeight="1">
      <c r="A24" s="297" t="s">
        <v>118</v>
      </c>
      <c r="B24" s="298" t="s">
        <v>119</v>
      </c>
      <c r="C24" s="263">
        <v>0</v>
      </c>
      <c r="D24" s="263">
        <v>3719615.39</v>
      </c>
      <c r="E24" s="263">
        <f>SUM(F24:H24)</f>
        <v>52813000</v>
      </c>
      <c r="F24" s="263">
        <v>52813000</v>
      </c>
      <c r="G24" s="263">
        <v>0</v>
      </c>
      <c r="H24" s="263">
        <v>0</v>
      </c>
      <c r="I24" s="263">
        <v>53652953.759999998</v>
      </c>
      <c r="J24" s="263">
        <v>52812017.170000002</v>
      </c>
      <c r="K24" s="263">
        <f>SUM(L24:M24)</f>
        <v>52812017.170000002</v>
      </c>
      <c r="L24" s="263">
        <v>52812017.170000002</v>
      </c>
      <c r="M24" s="263">
        <v>0</v>
      </c>
      <c r="N24" s="263">
        <v>0</v>
      </c>
      <c r="O24" s="266">
        <f>SUM(D24+I24-K24+N24-C24)</f>
        <v>4560551.9799999967</v>
      </c>
      <c r="P24" s="235"/>
      <c r="Q24" s="235"/>
      <c r="R24" s="235"/>
      <c r="S24" s="235"/>
      <c r="T24" s="235"/>
      <c r="U24" s="260"/>
      <c r="V24" s="259"/>
    </row>
    <row r="25" spans="1:24" s="286" customFormat="1" ht="75.75" customHeight="1">
      <c r="A25" s="297" t="s">
        <v>120</v>
      </c>
      <c r="B25" s="296" t="s">
        <v>121</v>
      </c>
      <c r="C25" s="263">
        <v>0</v>
      </c>
      <c r="D25" s="263">
        <v>875959.91</v>
      </c>
      <c r="E25" s="263">
        <f>SUM(F25:H25)</f>
        <v>15627000</v>
      </c>
      <c r="F25" s="263">
        <v>15627000</v>
      </c>
      <c r="G25" s="263">
        <v>0</v>
      </c>
      <c r="H25" s="263">
        <v>0</v>
      </c>
      <c r="I25" s="263">
        <v>13170148.85</v>
      </c>
      <c r="J25" s="263">
        <v>14034457.41</v>
      </c>
      <c r="K25" s="263">
        <f>SUM(L25:M25)</f>
        <v>14034457.41</v>
      </c>
      <c r="L25" s="263">
        <v>14034457.41</v>
      </c>
      <c r="M25" s="263">
        <v>0</v>
      </c>
      <c r="N25" s="263">
        <v>0</v>
      </c>
      <c r="O25" s="266">
        <f>SUM(D25+I25-K25+N25-C25)</f>
        <v>11651.349999999627</v>
      </c>
      <c r="P25" s="235"/>
      <c r="Q25" s="235"/>
      <c r="R25" s="235"/>
      <c r="S25" s="235"/>
      <c r="T25" s="235"/>
      <c r="U25" s="260"/>
      <c r="V25" s="259"/>
    </row>
    <row r="26" spans="1:24" s="286" customFormat="1" ht="75.75" customHeight="1">
      <c r="A26" s="295" t="s">
        <v>122</v>
      </c>
      <c r="B26" s="287" t="s">
        <v>123</v>
      </c>
      <c r="C26" s="263">
        <v>0</v>
      </c>
      <c r="D26" s="263">
        <v>171545.37</v>
      </c>
      <c r="E26" s="263">
        <f>SUM(F26:G26)</f>
        <v>4230000</v>
      </c>
      <c r="F26" s="263">
        <v>4230000</v>
      </c>
      <c r="G26" s="263">
        <v>0</v>
      </c>
      <c r="H26" s="263">
        <v>0</v>
      </c>
      <c r="I26" s="263">
        <v>3911704.78</v>
      </c>
      <c r="J26" s="263">
        <v>3911173.01</v>
      </c>
      <c r="K26" s="263">
        <f>SUM(L26:M26)</f>
        <v>3911173.01</v>
      </c>
      <c r="L26" s="263">
        <v>3911173.01</v>
      </c>
      <c r="M26" s="263">
        <v>0</v>
      </c>
      <c r="N26" s="263">
        <v>0</v>
      </c>
      <c r="O26" s="266">
        <f>SUM(D26+I26-K26+N26-C26)</f>
        <v>172077.14000000013</v>
      </c>
      <c r="P26" s="235"/>
      <c r="Q26" s="235"/>
      <c r="R26" s="235"/>
      <c r="S26" s="235"/>
      <c r="T26" s="235"/>
      <c r="U26" s="260"/>
      <c r="V26" s="259"/>
    </row>
    <row r="27" spans="1:24" s="245" customFormat="1" ht="71.25" customHeight="1">
      <c r="A27" s="278" t="s">
        <v>50</v>
      </c>
      <c r="B27" s="294" t="s">
        <v>124</v>
      </c>
      <c r="C27" s="267">
        <v>0</v>
      </c>
      <c r="D27" s="267">
        <v>889254.86</v>
      </c>
      <c r="E27" s="267">
        <f>SUM(F27:H27)</f>
        <v>17510000</v>
      </c>
      <c r="F27" s="267">
        <v>17210000</v>
      </c>
      <c r="G27" s="267">
        <v>0</v>
      </c>
      <c r="H27" s="267">
        <v>300000</v>
      </c>
      <c r="I27" s="267">
        <v>17240100.109999999</v>
      </c>
      <c r="J27" s="267">
        <v>17391470.620000001</v>
      </c>
      <c r="K27" s="267">
        <f>SUM(L27:M27)</f>
        <v>17391470.619999997</v>
      </c>
      <c r="L27" s="255">
        <v>17091472.829999998</v>
      </c>
      <c r="M27" s="267">
        <v>299997.78999999998</v>
      </c>
      <c r="N27" s="267">
        <v>0</v>
      </c>
      <c r="O27" s="293">
        <f>SUM(D27+I27-K27+N27-C27)</f>
        <v>737884.35000000149</v>
      </c>
      <c r="P27" s="274"/>
      <c r="Q27" s="274"/>
      <c r="R27" s="290"/>
      <c r="S27" s="274"/>
      <c r="T27" s="290"/>
      <c r="U27" s="289"/>
      <c r="V27" s="247"/>
    </row>
    <row r="28" spans="1:24" s="245" customFormat="1" ht="113.25" customHeight="1">
      <c r="A28" s="292" t="s">
        <v>125</v>
      </c>
      <c r="B28" s="291" t="s">
        <v>126</v>
      </c>
      <c r="C28" s="267">
        <f t="shared" ref="C28:O28" si="2">SUM(C29+C30+C31+C32)</f>
        <v>0</v>
      </c>
      <c r="D28" s="267">
        <f t="shared" si="2"/>
        <v>5753915.5700000003</v>
      </c>
      <c r="E28" s="267">
        <f t="shared" si="2"/>
        <v>59077700</v>
      </c>
      <c r="F28" s="267">
        <f t="shared" si="2"/>
        <v>31889700</v>
      </c>
      <c r="G28" s="267">
        <f t="shared" si="2"/>
        <v>0</v>
      </c>
      <c r="H28" s="267">
        <f t="shared" si="2"/>
        <v>27188000</v>
      </c>
      <c r="I28" s="267">
        <f t="shared" si="2"/>
        <v>49852886.350000001</v>
      </c>
      <c r="J28" s="267">
        <f t="shared" si="2"/>
        <v>52163634.560000002</v>
      </c>
      <c r="K28" s="267">
        <f t="shared" si="2"/>
        <v>52163634.560000002</v>
      </c>
      <c r="L28" s="267">
        <f t="shared" si="2"/>
        <v>28489367.850000001</v>
      </c>
      <c r="M28" s="267">
        <f t="shared" si="2"/>
        <v>23674266.710000001</v>
      </c>
      <c r="N28" s="267">
        <f t="shared" si="2"/>
        <v>0</v>
      </c>
      <c r="O28" s="293">
        <f t="shared" si="2"/>
        <v>3443167.3599999994</v>
      </c>
      <c r="P28" s="274"/>
      <c r="Q28" s="290"/>
      <c r="R28" s="290"/>
      <c r="S28" s="290"/>
      <c r="T28" s="290"/>
      <c r="U28" s="289"/>
      <c r="V28" s="247"/>
    </row>
    <row r="29" spans="1:24" s="286" customFormat="1" ht="98.25" customHeight="1">
      <c r="A29" s="288" t="s">
        <v>127</v>
      </c>
      <c r="B29" s="287" t="s">
        <v>128</v>
      </c>
      <c r="C29" s="263">
        <v>0</v>
      </c>
      <c r="D29" s="263">
        <v>5619794.7800000003</v>
      </c>
      <c r="E29" s="263">
        <f t="shared" ref="E29:E36" si="3">SUM(F29:H29)</f>
        <v>29719000</v>
      </c>
      <c r="F29" s="263">
        <v>15719000</v>
      </c>
      <c r="G29" s="263">
        <v>0</v>
      </c>
      <c r="H29" s="263">
        <v>14000000</v>
      </c>
      <c r="I29" s="263">
        <v>27371152.940000001</v>
      </c>
      <c r="J29" s="263">
        <v>29718860.760000002</v>
      </c>
      <c r="K29" s="263">
        <f t="shared" ref="K29:K36" si="4">SUM(L29:M29)</f>
        <v>29718860.760000002</v>
      </c>
      <c r="L29" s="263">
        <v>15718874.050000001</v>
      </c>
      <c r="M29" s="263">
        <v>13999986.710000001</v>
      </c>
      <c r="N29" s="263">
        <v>0</v>
      </c>
      <c r="O29" s="266">
        <f t="shared" ref="O29:O36" si="5">SUM(D29+I29-K29+N29-C29)</f>
        <v>3272086.9600000009</v>
      </c>
      <c r="P29" s="235"/>
      <c r="Q29" s="235"/>
      <c r="R29" s="235"/>
      <c r="S29" s="235"/>
      <c r="T29" s="235"/>
      <c r="U29" s="260"/>
      <c r="V29" s="259"/>
      <c r="X29" s="259"/>
    </row>
    <row r="30" spans="1:24" s="279" customFormat="1" ht="90.6" customHeight="1">
      <c r="A30" s="284" t="s">
        <v>129</v>
      </c>
      <c r="B30" s="285" t="s">
        <v>130</v>
      </c>
      <c r="C30" s="268">
        <v>0</v>
      </c>
      <c r="D30" s="263">
        <v>132152.35</v>
      </c>
      <c r="E30" s="264">
        <f t="shared" si="3"/>
        <v>13170700</v>
      </c>
      <c r="F30" s="263">
        <v>13170700</v>
      </c>
      <c r="G30" s="263">
        <v>0</v>
      </c>
      <c r="H30" s="263">
        <v>0</v>
      </c>
      <c r="I30" s="263">
        <v>10740445.93</v>
      </c>
      <c r="J30" s="263">
        <v>10718808.880000001</v>
      </c>
      <c r="K30" s="263">
        <f t="shared" si="4"/>
        <v>10718808.880000001</v>
      </c>
      <c r="L30" s="263">
        <v>10718808.880000001</v>
      </c>
      <c r="M30" s="263">
        <v>0</v>
      </c>
      <c r="N30" s="263">
        <v>0</v>
      </c>
      <c r="O30" s="266">
        <f t="shared" si="5"/>
        <v>153789.39999999851</v>
      </c>
      <c r="P30" s="252"/>
      <c r="Q30" s="252"/>
      <c r="R30" s="235"/>
      <c r="S30" s="252"/>
      <c r="T30" s="252"/>
      <c r="U30" s="280"/>
      <c r="V30" s="250"/>
    </row>
    <row r="31" spans="1:24" s="279" customFormat="1" ht="69" customHeight="1">
      <c r="A31" s="284" t="s">
        <v>131</v>
      </c>
      <c r="B31" s="283" t="s">
        <v>132</v>
      </c>
      <c r="C31" s="256">
        <v>0</v>
      </c>
      <c r="D31" s="256">
        <v>1968.44</v>
      </c>
      <c r="E31" s="264">
        <f t="shared" si="3"/>
        <v>3000000</v>
      </c>
      <c r="F31" s="256">
        <v>3000000</v>
      </c>
      <c r="G31" s="256">
        <v>0</v>
      </c>
      <c r="H31" s="256">
        <v>0</v>
      </c>
      <c r="I31" s="263">
        <v>2067007.48</v>
      </c>
      <c r="J31" s="263">
        <v>2051684.92</v>
      </c>
      <c r="K31" s="263">
        <f t="shared" si="4"/>
        <v>2051684.92</v>
      </c>
      <c r="L31" s="256">
        <v>2051684.92</v>
      </c>
      <c r="M31" s="256">
        <v>0</v>
      </c>
      <c r="N31" s="256">
        <v>0</v>
      </c>
      <c r="O31" s="266">
        <f t="shared" si="5"/>
        <v>17291</v>
      </c>
      <c r="P31" s="252"/>
      <c r="Q31" s="253"/>
      <c r="R31" s="252"/>
      <c r="S31" s="252"/>
      <c r="T31" s="252"/>
      <c r="U31" s="280"/>
      <c r="V31" s="250"/>
    </row>
    <row r="32" spans="1:24" s="279" customFormat="1" ht="69" customHeight="1">
      <c r="A32" s="282" t="s">
        <v>133</v>
      </c>
      <c r="B32" s="281" t="s">
        <v>134</v>
      </c>
      <c r="C32" s="256">
        <v>0</v>
      </c>
      <c r="D32" s="256">
        <v>0</v>
      </c>
      <c r="E32" s="264">
        <f t="shared" si="3"/>
        <v>13188000</v>
      </c>
      <c r="F32" s="256">
        <v>0</v>
      </c>
      <c r="G32" s="256">
        <v>0</v>
      </c>
      <c r="H32" s="256">
        <v>13188000</v>
      </c>
      <c r="I32" s="263">
        <v>9674280</v>
      </c>
      <c r="J32" s="263">
        <v>9674280</v>
      </c>
      <c r="K32" s="263">
        <f t="shared" si="4"/>
        <v>9674280</v>
      </c>
      <c r="L32" s="256">
        <v>0</v>
      </c>
      <c r="M32" s="256">
        <v>9674280</v>
      </c>
      <c r="N32" s="256">
        <v>0</v>
      </c>
      <c r="O32" s="266">
        <f t="shared" si="5"/>
        <v>0</v>
      </c>
      <c r="P32" s="252"/>
      <c r="Q32" s="253"/>
      <c r="R32" s="252"/>
      <c r="S32" s="252"/>
      <c r="T32" s="252"/>
      <c r="U32" s="280"/>
      <c r="V32" s="250"/>
    </row>
    <row r="33" spans="1:22" s="271" customFormat="1" ht="144.75" customHeight="1">
      <c r="A33" s="410" t="s">
        <v>135</v>
      </c>
      <c r="B33" s="277" t="s">
        <v>136</v>
      </c>
      <c r="C33" s="254">
        <v>2831.4</v>
      </c>
      <c r="D33" s="257">
        <v>680931.45</v>
      </c>
      <c r="E33" s="257">
        <f t="shared" si="3"/>
        <v>22251950</v>
      </c>
      <c r="F33" s="254">
        <v>22251950</v>
      </c>
      <c r="G33" s="254">
        <v>0</v>
      </c>
      <c r="H33" s="254">
        <v>0</v>
      </c>
      <c r="I33" s="254">
        <v>20236170.149999999</v>
      </c>
      <c r="J33" s="254">
        <v>20310802.649999999</v>
      </c>
      <c r="K33" s="255">
        <f t="shared" si="4"/>
        <v>20310802.649999999</v>
      </c>
      <c r="L33" s="255">
        <v>20310802.649999999</v>
      </c>
      <c r="M33" s="254">
        <v>0</v>
      </c>
      <c r="N33" s="254">
        <v>3731.64</v>
      </c>
      <c r="O33" s="276">
        <v>607199.18999999994</v>
      </c>
      <c r="P33" s="274"/>
      <c r="Q33" s="275"/>
      <c r="R33" s="274"/>
      <c r="S33" s="274"/>
      <c r="T33" s="274"/>
      <c r="U33" s="273"/>
      <c r="V33" s="272"/>
    </row>
    <row r="34" spans="1:22" s="258" customFormat="1" ht="50.1" customHeight="1">
      <c r="A34" s="411"/>
      <c r="B34" s="270" t="s">
        <v>137</v>
      </c>
      <c r="C34" s="262">
        <v>0</v>
      </c>
      <c r="D34" s="262">
        <v>0</v>
      </c>
      <c r="E34" s="269">
        <f t="shared" si="3"/>
        <v>5719500</v>
      </c>
      <c r="F34" s="262">
        <v>5719500</v>
      </c>
      <c r="G34" s="256">
        <v>0</v>
      </c>
      <c r="H34" s="256">
        <v>0</v>
      </c>
      <c r="I34" s="268">
        <v>5426188.1799999997</v>
      </c>
      <c r="J34" s="268">
        <v>5426188.1799999997</v>
      </c>
      <c r="K34" s="263">
        <f t="shared" si="4"/>
        <v>5426188.1799999997</v>
      </c>
      <c r="L34" s="262">
        <v>5426188.1799999997</v>
      </c>
      <c r="M34" s="256">
        <v>0</v>
      </c>
      <c r="N34" s="256">
        <v>0</v>
      </c>
      <c r="O34" s="266">
        <f t="shared" si="5"/>
        <v>0</v>
      </c>
      <c r="P34" s="235"/>
      <c r="Q34" s="234"/>
      <c r="R34" s="235"/>
      <c r="S34" s="235"/>
      <c r="T34" s="235"/>
      <c r="U34" s="260"/>
      <c r="V34" s="259"/>
    </row>
    <row r="35" spans="1:22" s="258" customFormat="1" ht="50.1" customHeight="1">
      <c r="A35" s="412"/>
      <c r="B35" s="265" t="s">
        <v>138</v>
      </c>
      <c r="C35" s="256">
        <v>0</v>
      </c>
      <c r="D35" s="256">
        <v>550770.22</v>
      </c>
      <c r="E35" s="264">
        <f t="shared" si="3"/>
        <v>9792200</v>
      </c>
      <c r="F35" s="256">
        <v>9792200</v>
      </c>
      <c r="G35" s="256">
        <v>0</v>
      </c>
      <c r="H35" s="256">
        <v>0</v>
      </c>
      <c r="I35" s="263">
        <v>9496260.0399999991</v>
      </c>
      <c r="J35" s="263">
        <v>9695586.2599999998</v>
      </c>
      <c r="K35" s="263">
        <f t="shared" si="4"/>
        <v>9695586.2599999998</v>
      </c>
      <c r="L35" s="263">
        <v>9695586.2599999998</v>
      </c>
      <c r="M35" s="262">
        <v>0</v>
      </c>
      <c r="N35" s="234">
        <v>0</v>
      </c>
      <c r="O35" s="261">
        <f t="shared" si="5"/>
        <v>351444</v>
      </c>
      <c r="P35" s="235"/>
      <c r="Q35" s="234"/>
      <c r="R35" s="235"/>
      <c r="S35" s="235"/>
      <c r="T35" s="235"/>
      <c r="U35" s="260"/>
      <c r="V35" s="259"/>
    </row>
    <row r="36" spans="1:22" s="249" customFormat="1" ht="163.5" customHeight="1" thickBot="1">
      <c r="A36" s="370" t="s">
        <v>139</v>
      </c>
      <c r="B36" s="371" t="s">
        <v>140</v>
      </c>
      <c r="C36" s="372">
        <v>0</v>
      </c>
      <c r="D36" s="372">
        <v>525190.37</v>
      </c>
      <c r="E36" s="373">
        <f t="shared" si="3"/>
        <v>2291000</v>
      </c>
      <c r="F36" s="372">
        <v>2291000</v>
      </c>
      <c r="G36" s="372">
        <v>0</v>
      </c>
      <c r="H36" s="372">
        <v>0</v>
      </c>
      <c r="I36" s="374">
        <v>2382000</v>
      </c>
      <c r="J36" s="374">
        <v>2291000</v>
      </c>
      <c r="K36" s="372">
        <f t="shared" si="4"/>
        <v>2291000</v>
      </c>
      <c r="L36" s="374">
        <v>2291000</v>
      </c>
      <c r="M36" s="372">
        <v>0</v>
      </c>
      <c r="N36" s="372">
        <v>0</v>
      </c>
      <c r="O36" s="375">
        <f t="shared" si="5"/>
        <v>616190.37000000011</v>
      </c>
      <c r="P36" s="252"/>
      <c r="Q36" s="253"/>
      <c r="R36" s="252"/>
      <c r="S36" s="252"/>
      <c r="T36" s="252"/>
      <c r="U36" s="251"/>
      <c r="V36" s="250"/>
    </row>
    <row r="37" spans="1:22" s="225" customFormat="1" ht="18" customHeight="1">
      <c r="A37" s="229"/>
      <c r="B37" s="228"/>
      <c r="C37" s="239"/>
      <c r="D37" s="239"/>
      <c r="E37" s="239"/>
      <c r="F37" s="239"/>
      <c r="G37" s="239"/>
      <c r="H37" s="239"/>
      <c r="I37" s="239"/>
      <c r="J37" s="239"/>
      <c r="K37" s="239"/>
      <c r="L37" s="239"/>
      <c r="M37" s="239"/>
      <c r="N37" s="239"/>
      <c r="O37" s="239"/>
      <c r="P37" s="239"/>
      <c r="Q37" s="239"/>
      <c r="R37" s="237"/>
      <c r="S37" s="233"/>
      <c r="T37" s="227"/>
      <c r="U37" s="248"/>
    </row>
    <row r="38" spans="1:22" s="225" customFormat="1" ht="18" customHeight="1">
      <c r="A38" s="229"/>
      <c r="B38" s="228"/>
      <c r="C38" s="239"/>
      <c r="D38" s="239"/>
      <c r="E38" s="239"/>
      <c r="F38" s="239"/>
      <c r="G38" s="239"/>
      <c r="H38" s="239"/>
      <c r="I38" s="239"/>
      <c r="J38" s="239"/>
      <c r="K38" s="239"/>
      <c r="L38" s="239"/>
      <c r="M38" s="239"/>
      <c r="N38" s="239"/>
      <c r="O38" s="239"/>
      <c r="P38" s="239"/>
      <c r="Q38" s="239"/>
      <c r="R38" s="237"/>
      <c r="S38" s="233"/>
      <c r="T38" s="227"/>
      <c r="U38" s="248"/>
    </row>
    <row r="39" spans="1:22" s="225" customFormat="1" ht="27" customHeight="1">
      <c r="A39" s="229"/>
      <c r="B39" s="228"/>
      <c r="C39" s="239"/>
      <c r="D39" s="239"/>
      <c r="E39" s="239"/>
      <c r="F39" s="239"/>
      <c r="G39" s="239"/>
      <c r="H39" s="239"/>
      <c r="I39" s="239"/>
      <c r="J39" s="239"/>
      <c r="K39" s="239"/>
      <c r="L39" s="239"/>
      <c r="M39" s="239"/>
      <c r="N39" s="239"/>
      <c r="O39" s="239"/>
      <c r="P39" s="239"/>
      <c r="Q39" s="239"/>
      <c r="R39" s="237"/>
      <c r="S39" s="233"/>
      <c r="T39" s="227"/>
      <c r="U39" s="248"/>
    </row>
    <row r="40" spans="1:22" s="225" customFormat="1" ht="18" customHeight="1">
      <c r="A40" s="229"/>
      <c r="B40" s="228"/>
      <c r="C40" s="239"/>
      <c r="D40" s="239"/>
      <c r="E40" s="239"/>
      <c r="F40" s="239"/>
      <c r="G40" s="239"/>
      <c r="H40" s="239"/>
      <c r="I40" s="239"/>
      <c r="J40" s="239"/>
      <c r="K40" s="239"/>
      <c r="L40" s="239"/>
      <c r="M40" s="239"/>
      <c r="N40" s="239"/>
      <c r="O40" s="239"/>
      <c r="P40" s="239"/>
      <c r="Q40" s="239"/>
      <c r="R40" s="237"/>
      <c r="S40" s="233"/>
      <c r="T40" s="227"/>
      <c r="U40" s="248"/>
    </row>
    <row r="41" spans="1:22" s="245" customFormat="1" ht="45.75" customHeight="1">
      <c r="A41" s="423" t="s">
        <v>141</v>
      </c>
      <c r="B41" s="424"/>
      <c r="C41" s="424"/>
      <c r="D41" s="424"/>
      <c r="E41" s="424"/>
      <c r="J41" s="247"/>
      <c r="M41" s="425" t="s">
        <v>89</v>
      </c>
      <c r="N41" s="426"/>
      <c r="O41" s="427"/>
      <c r="P41" s="246"/>
    </row>
    <row r="42" spans="1:22" ht="23.4">
      <c r="G42" s="418" t="s">
        <v>142</v>
      </c>
      <c r="H42" s="419"/>
      <c r="R42" s="221"/>
      <c r="S42" s="221"/>
      <c r="T42" s="221"/>
    </row>
    <row r="43" spans="1:22" ht="23.4">
      <c r="G43" s="242"/>
      <c r="H43" s="241"/>
      <c r="R43" s="221"/>
      <c r="S43" s="221"/>
      <c r="T43" s="221"/>
    </row>
    <row r="44" spans="1:22" ht="23.4">
      <c r="G44" s="242"/>
      <c r="H44" s="241"/>
      <c r="R44" s="221"/>
      <c r="S44" s="221"/>
      <c r="T44" s="221"/>
    </row>
    <row r="45" spans="1:22" ht="23.4">
      <c r="A45" s="420" t="s">
        <v>91</v>
      </c>
      <c r="B45" s="417"/>
      <c r="C45" s="417"/>
      <c r="D45" s="417"/>
      <c r="E45" s="417"/>
      <c r="G45" s="244"/>
      <c r="H45" s="244"/>
      <c r="M45" s="415" t="s">
        <v>92</v>
      </c>
      <c r="N45" s="416"/>
      <c r="O45" s="417"/>
      <c r="P45" s="240"/>
      <c r="R45" s="221"/>
      <c r="S45" s="221"/>
      <c r="T45" s="221"/>
    </row>
    <row r="46" spans="1:22" ht="23.4">
      <c r="G46" s="418" t="s">
        <v>142</v>
      </c>
      <c r="H46" s="419"/>
      <c r="R46" s="221"/>
      <c r="S46" s="221"/>
      <c r="T46" s="221"/>
    </row>
    <row r="47" spans="1:22" ht="23.4">
      <c r="A47" s="420"/>
      <c r="B47" s="417"/>
      <c r="C47" s="417"/>
      <c r="D47" s="417"/>
      <c r="E47" s="417"/>
      <c r="M47" s="415"/>
      <c r="N47" s="416"/>
      <c r="O47" s="417"/>
      <c r="P47" s="240"/>
      <c r="R47" s="221"/>
      <c r="S47" s="221"/>
      <c r="T47" s="221"/>
    </row>
    <row r="48" spans="1:22" s="225" customFormat="1" ht="23.4">
      <c r="A48" s="229"/>
      <c r="C48" s="239"/>
      <c r="D48" s="239"/>
      <c r="E48" s="243"/>
      <c r="F48" s="239"/>
      <c r="G48" s="413"/>
      <c r="H48" s="414"/>
      <c r="I48" s="239"/>
      <c r="J48" s="239"/>
      <c r="K48" s="239"/>
      <c r="L48" s="239"/>
      <c r="M48" s="415"/>
      <c r="N48" s="416"/>
      <c r="O48" s="417"/>
      <c r="P48" s="239"/>
      <c r="Q48" s="239"/>
      <c r="R48" s="237"/>
      <c r="S48" s="233"/>
      <c r="T48" s="227"/>
    </row>
    <row r="49" spans="1:20" s="225" customFormat="1">
      <c r="A49" s="229"/>
      <c r="C49" s="226"/>
      <c r="D49" s="226" t="s">
        <v>143</v>
      </c>
      <c r="E49" s="226"/>
      <c r="F49" s="226"/>
      <c r="G49" s="226"/>
      <c r="H49" s="226"/>
      <c r="I49" s="226"/>
      <c r="J49" s="226"/>
      <c r="K49" s="226"/>
      <c r="L49" s="226"/>
      <c r="M49" s="226"/>
      <c r="N49" s="226"/>
      <c r="O49" s="226"/>
      <c r="P49" s="226"/>
      <c r="Q49" s="226"/>
      <c r="R49" s="226"/>
      <c r="S49" s="227"/>
      <c r="T49" s="226"/>
    </row>
    <row r="50" spans="1:20" s="225" customFormat="1">
      <c r="A50" s="229"/>
      <c r="C50" s="227"/>
      <c r="D50" s="227"/>
      <c r="E50" s="227"/>
      <c r="F50" s="227"/>
      <c r="G50" s="227"/>
      <c r="H50" s="227"/>
      <c r="I50" s="227"/>
      <c r="J50" s="227"/>
      <c r="K50" s="227"/>
      <c r="L50" s="227"/>
      <c r="M50" s="227"/>
      <c r="N50" s="227"/>
      <c r="O50" s="227"/>
      <c r="P50" s="227"/>
      <c r="Q50" s="227"/>
      <c r="R50" s="237"/>
      <c r="S50" s="233"/>
      <c r="T50" s="226"/>
    </row>
    <row r="51" spans="1:20" s="225" customFormat="1">
      <c r="A51" s="229"/>
      <c r="B51" s="236"/>
      <c r="C51" s="233"/>
      <c r="D51" s="233"/>
      <c r="E51" s="233"/>
      <c r="F51" s="233"/>
      <c r="G51" s="233"/>
      <c r="H51" s="233"/>
      <c r="I51" s="227"/>
      <c r="J51" s="227"/>
      <c r="K51" s="233"/>
      <c r="L51" s="233"/>
      <c r="M51" s="233"/>
      <c r="N51" s="233"/>
      <c r="O51" s="233"/>
      <c r="P51" s="233"/>
      <c r="Q51" s="233"/>
      <c r="R51" s="226"/>
      <c r="S51" s="227"/>
      <c r="T51" s="226"/>
    </row>
    <row r="52" spans="1:20" s="225" customFormat="1">
      <c r="A52" s="229"/>
      <c r="B52" s="236"/>
      <c r="C52" s="226"/>
      <c r="D52" s="226"/>
      <c r="E52" s="238"/>
      <c r="F52" s="226"/>
      <c r="G52" s="226"/>
      <c r="H52" s="226"/>
      <c r="I52" s="226"/>
      <c r="J52" s="226"/>
      <c r="K52" s="226"/>
      <c r="L52" s="226"/>
      <c r="M52" s="226"/>
      <c r="N52" s="226"/>
      <c r="O52" s="226"/>
      <c r="P52" s="226"/>
      <c r="Q52" s="226"/>
      <c r="R52" s="226"/>
      <c r="S52" s="227"/>
      <c r="T52" s="226"/>
    </row>
    <row r="53" spans="1:20" s="225" customFormat="1">
      <c r="A53" s="229"/>
      <c r="B53" s="236"/>
      <c r="C53" s="233"/>
      <c r="D53" s="227"/>
      <c r="E53" s="227"/>
      <c r="F53" s="227"/>
      <c r="G53" s="227"/>
      <c r="H53" s="227"/>
      <c r="I53" s="227"/>
      <c r="J53" s="227"/>
      <c r="K53" s="227"/>
      <c r="L53" s="227"/>
      <c r="M53" s="227"/>
      <c r="N53" s="233"/>
      <c r="O53" s="233"/>
      <c r="P53" s="233"/>
      <c r="Q53" s="233"/>
      <c r="R53" s="226"/>
      <c r="S53" s="227"/>
      <c r="T53" s="226"/>
    </row>
    <row r="54" spans="1:20" s="225" customFormat="1">
      <c r="A54" s="229"/>
      <c r="B54" s="236"/>
      <c r="C54" s="233"/>
      <c r="D54" s="233"/>
      <c r="E54" s="233"/>
      <c r="F54" s="233"/>
      <c r="G54" s="233"/>
      <c r="H54" s="233"/>
      <c r="I54" s="233"/>
      <c r="J54" s="233"/>
      <c r="K54" s="233"/>
      <c r="L54" s="233"/>
      <c r="M54" s="233"/>
      <c r="N54" s="237"/>
      <c r="O54" s="237"/>
      <c r="P54" s="237"/>
      <c r="Q54" s="237"/>
      <c r="R54" s="226"/>
      <c r="S54" s="227"/>
      <c r="T54" s="226"/>
    </row>
    <row r="55" spans="1:20" s="225" customFormat="1">
      <c r="A55" s="229"/>
      <c r="B55" s="236"/>
      <c r="C55" s="233"/>
      <c r="D55" s="233"/>
      <c r="E55" s="235"/>
      <c r="F55" s="234"/>
      <c r="G55" s="234"/>
      <c r="H55" s="234"/>
      <c r="I55" s="233"/>
      <c r="J55" s="233"/>
      <c r="K55" s="233"/>
      <c r="L55" s="233"/>
      <c r="M55" s="233"/>
      <c r="N55" s="233"/>
      <c r="O55" s="233"/>
      <c r="P55" s="233"/>
      <c r="Q55" s="233"/>
      <c r="R55" s="226"/>
      <c r="S55" s="227"/>
      <c r="T55" s="226"/>
    </row>
    <row r="56" spans="1:20" s="231" customFormat="1">
      <c r="A56" s="232"/>
      <c r="C56" s="226"/>
      <c r="D56" s="226"/>
      <c r="E56" s="226"/>
      <c r="F56" s="226"/>
      <c r="G56" s="226"/>
      <c r="H56" s="226"/>
      <c r="I56" s="226"/>
      <c r="J56" s="226"/>
      <c r="K56" s="226"/>
      <c r="L56" s="226"/>
      <c r="M56" s="226"/>
      <c r="N56" s="226"/>
      <c r="O56" s="226"/>
      <c r="P56" s="226"/>
      <c r="Q56" s="226"/>
      <c r="R56" s="226"/>
      <c r="S56" s="227"/>
      <c r="T56" s="226"/>
    </row>
    <row r="57" spans="1:20" s="231" customFormat="1">
      <c r="A57" s="232"/>
      <c r="C57" s="226"/>
      <c r="D57" s="226"/>
      <c r="E57" s="226"/>
      <c r="F57" s="226"/>
      <c r="G57" s="226"/>
      <c r="H57" s="226"/>
      <c r="I57" s="226"/>
      <c r="J57" s="226"/>
      <c r="K57" s="226"/>
      <c r="L57" s="226"/>
      <c r="M57" s="226"/>
      <c r="N57" s="226"/>
      <c r="O57" s="226"/>
      <c r="P57" s="226"/>
      <c r="Q57" s="226"/>
      <c r="R57" s="226"/>
      <c r="S57" s="227"/>
      <c r="T57" s="226"/>
    </row>
    <row r="58" spans="1:20" s="225" customFormat="1">
      <c r="A58" s="229"/>
      <c r="B58" s="230"/>
      <c r="C58" s="226"/>
      <c r="D58" s="226"/>
      <c r="E58" s="226"/>
      <c r="F58" s="226"/>
      <c r="G58" s="226"/>
      <c r="H58" s="226"/>
      <c r="I58" s="226"/>
      <c r="J58" s="226"/>
      <c r="K58" s="226"/>
      <c r="L58" s="226"/>
      <c r="M58" s="226"/>
      <c r="N58" s="226"/>
      <c r="O58" s="226"/>
      <c r="P58" s="226"/>
      <c r="Q58" s="226"/>
      <c r="R58" s="226"/>
      <c r="S58" s="227"/>
      <c r="T58" s="226"/>
    </row>
    <row r="59" spans="1:20" s="225" customFormat="1">
      <c r="A59" s="229"/>
      <c r="B59" s="230"/>
      <c r="C59" s="226"/>
      <c r="D59" s="226"/>
      <c r="E59" s="226"/>
      <c r="F59" s="226"/>
      <c r="G59" s="226"/>
      <c r="H59" s="226"/>
      <c r="I59" s="226"/>
      <c r="J59" s="226"/>
      <c r="K59" s="226"/>
      <c r="L59" s="226"/>
      <c r="M59" s="226"/>
      <c r="N59" s="226"/>
      <c r="O59" s="226"/>
      <c r="P59" s="226"/>
      <c r="Q59" s="226"/>
      <c r="R59" s="226"/>
      <c r="S59" s="227"/>
      <c r="T59" s="226"/>
    </row>
    <row r="60" spans="1:20" s="225" customFormat="1">
      <c r="A60" s="229"/>
      <c r="B60" s="230"/>
      <c r="C60" s="226"/>
      <c r="D60" s="226"/>
      <c r="E60" s="226"/>
      <c r="F60" s="226"/>
      <c r="G60" s="226"/>
      <c r="H60" s="226"/>
      <c r="I60" s="226"/>
      <c r="J60" s="226"/>
      <c r="K60" s="226"/>
      <c r="L60" s="226"/>
      <c r="M60" s="226"/>
      <c r="N60" s="226"/>
      <c r="O60" s="226"/>
      <c r="P60" s="226"/>
      <c r="Q60" s="226"/>
      <c r="R60" s="226"/>
      <c r="S60" s="227"/>
      <c r="T60" s="226"/>
    </row>
    <row r="61" spans="1:20" s="225" customFormat="1">
      <c r="A61" s="229"/>
      <c r="B61" s="228"/>
      <c r="C61" s="226"/>
      <c r="D61" s="226"/>
      <c r="E61" s="227"/>
      <c r="F61" s="226"/>
      <c r="G61" s="226"/>
      <c r="H61" s="226"/>
      <c r="I61" s="226"/>
      <c r="J61" s="226"/>
      <c r="K61" s="226"/>
      <c r="L61" s="226"/>
      <c r="M61" s="226"/>
      <c r="N61" s="226"/>
      <c r="O61" s="226"/>
      <c r="P61" s="226"/>
      <c r="Q61" s="226"/>
      <c r="R61" s="226"/>
      <c r="S61" s="227"/>
      <c r="T61" s="226"/>
    </row>
    <row r="62" spans="1:20" s="225" customFormat="1">
      <c r="A62" s="229"/>
      <c r="B62" s="228"/>
      <c r="C62" s="226"/>
      <c r="D62" s="226"/>
      <c r="E62" s="226"/>
      <c r="F62" s="226"/>
      <c r="G62" s="226"/>
      <c r="H62" s="226"/>
      <c r="I62" s="226"/>
      <c r="J62" s="226"/>
      <c r="K62" s="226"/>
      <c r="L62" s="226"/>
      <c r="M62" s="226"/>
      <c r="N62" s="226"/>
      <c r="O62" s="226"/>
      <c r="P62" s="226"/>
      <c r="Q62" s="226"/>
      <c r="R62" s="226"/>
      <c r="S62" s="227"/>
      <c r="T62" s="226"/>
    </row>
    <row r="63" spans="1:20" s="225" customFormat="1">
      <c r="A63" s="229"/>
      <c r="B63" s="228"/>
      <c r="C63" s="226"/>
      <c r="D63" s="226"/>
      <c r="E63" s="226"/>
      <c r="F63" s="226"/>
      <c r="G63" s="226"/>
      <c r="H63" s="226"/>
      <c r="I63" s="226"/>
      <c r="J63" s="226"/>
      <c r="K63" s="226"/>
      <c r="L63" s="226"/>
      <c r="M63" s="226"/>
      <c r="N63" s="226"/>
      <c r="O63" s="226"/>
      <c r="P63" s="226"/>
      <c r="Q63" s="226"/>
      <c r="R63" s="226"/>
      <c r="S63" s="227"/>
      <c r="T63" s="226"/>
    </row>
    <row r="64" spans="1:20" s="225" customFormat="1">
      <c r="A64" s="229"/>
      <c r="B64" s="228"/>
      <c r="C64" s="226"/>
      <c r="D64" s="226"/>
      <c r="E64" s="226"/>
      <c r="F64" s="226"/>
      <c r="G64" s="226"/>
      <c r="H64" s="226"/>
      <c r="I64" s="226"/>
      <c r="J64" s="226"/>
      <c r="K64" s="226"/>
      <c r="L64" s="226"/>
      <c r="M64" s="226"/>
      <c r="N64" s="226"/>
      <c r="O64" s="226"/>
      <c r="P64" s="226"/>
      <c r="Q64" s="226"/>
      <c r="R64" s="226"/>
      <c r="S64" s="227"/>
      <c r="T64" s="226"/>
    </row>
    <row r="65" spans="1:20" s="225" customFormat="1">
      <c r="A65" s="229"/>
      <c r="B65" s="228"/>
      <c r="C65" s="226"/>
      <c r="D65" s="226"/>
      <c r="E65" s="226"/>
      <c r="F65" s="226"/>
      <c r="G65" s="226"/>
      <c r="H65" s="226"/>
      <c r="I65" s="226"/>
      <c r="J65" s="226"/>
      <c r="K65" s="226"/>
      <c r="L65" s="226"/>
      <c r="M65" s="226"/>
      <c r="N65" s="226"/>
      <c r="O65" s="226"/>
      <c r="P65" s="226"/>
      <c r="Q65" s="226"/>
      <c r="R65" s="226"/>
      <c r="S65" s="227"/>
      <c r="T65" s="226"/>
    </row>
  </sheetData>
  <mergeCells count="31">
    <mergeCell ref="A12:O12"/>
    <mergeCell ref="B2:D2"/>
    <mergeCell ref="M6:O6"/>
    <mergeCell ref="A7:O7"/>
    <mergeCell ref="C8:K8"/>
    <mergeCell ref="A10:O10"/>
    <mergeCell ref="N19:O19"/>
    <mergeCell ref="A41:E41"/>
    <mergeCell ref="M41:O41"/>
    <mergeCell ref="A14:O14"/>
    <mergeCell ref="A15:N15"/>
    <mergeCell ref="A16:O16"/>
    <mergeCell ref="A17:O17"/>
    <mergeCell ref="A18:D18"/>
    <mergeCell ref="A19:B19"/>
    <mergeCell ref="C19:D19"/>
    <mergeCell ref="E19:E20"/>
    <mergeCell ref="F19:H19"/>
    <mergeCell ref="I19:I20"/>
    <mergeCell ref="J19:J20"/>
    <mergeCell ref="K19:K20"/>
    <mergeCell ref="L19:M19"/>
    <mergeCell ref="A33:A35"/>
    <mergeCell ref="G48:H48"/>
    <mergeCell ref="M48:O48"/>
    <mergeCell ref="G42:H42"/>
    <mergeCell ref="A45:E45"/>
    <mergeCell ref="M45:O45"/>
    <mergeCell ref="G46:H46"/>
    <mergeCell ref="A47:E47"/>
    <mergeCell ref="M47:O47"/>
  </mergeCells>
  <pageMargins left="0.70866141732283472" right="0.70866141732283472" top="0.74803149606299213" bottom="0.74803149606299213" header="0.31496062992125984" footer="0.31496062992125984"/>
  <pageSetup paperSize="9" scale="37" firstPageNumber="4" fitToHeight="0" orientation="landscape" useFirstPageNumber="1" r:id="rId1"/>
  <headerFooter>
    <oddHeader>&amp;C&amp;P</oddHeader>
  </headerFooter>
  <rowBreaks count="1" manualBreakCount="1">
    <brk id="48"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BF055-FFE5-4C29-AC2F-0A545FFFD48A}">
  <dimension ref="A1:M375"/>
  <sheetViews>
    <sheetView workbookViewId="0">
      <selection activeCell="J379" sqref="J379"/>
    </sheetView>
  </sheetViews>
  <sheetFormatPr defaultColWidth="9.109375" defaultRowHeight="13.2"/>
  <cols>
    <col min="1" max="4" width="2" style="102" customWidth="1"/>
    <col min="5" max="5" width="2.109375" style="102" customWidth="1"/>
    <col min="6" max="6" width="2.88671875" style="104" customWidth="1"/>
    <col min="7" max="7" width="34" style="102" customWidth="1"/>
    <col min="8" max="8" width="4.21875" style="102" customWidth="1"/>
    <col min="9" max="9" width="11.5546875" style="102" customWidth="1"/>
    <col min="10" max="10" width="11.21875" style="102" customWidth="1"/>
    <col min="11" max="12" width="11.88671875" style="102" customWidth="1"/>
    <col min="13" max="13" width="10.44140625" style="102" bestFit="1" customWidth="1"/>
    <col min="14" max="16384" width="9.109375" style="102"/>
  </cols>
  <sheetData>
    <row r="1" spans="1:12" ht="15" customHeight="1">
      <c r="G1" s="167"/>
      <c r="H1" s="166"/>
      <c r="I1" s="220"/>
      <c r="J1" s="150" t="s">
        <v>144</v>
      </c>
      <c r="K1" s="101"/>
      <c r="L1" s="101"/>
    </row>
    <row r="2" spans="1:12" ht="14.25" customHeight="1">
      <c r="H2" s="3"/>
      <c r="I2" s="215"/>
      <c r="J2" s="101" t="s">
        <v>145</v>
      </c>
      <c r="K2" s="101"/>
      <c r="L2" s="101"/>
    </row>
    <row r="3" spans="1:12" ht="13.5" customHeight="1">
      <c r="H3" s="4"/>
      <c r="I3" s="3"/>
      <c r="J3" s="101" t="s">
        <v>146</v>
      </c>
      <c r="K3" s="101"/>
      <c r="L3" s="101"/>
    </row>
    <row r="4" spans="1:12" ht="14.25" customHeight="1">
      <c r="G4" s="5" t="s">
        <v>147</v>
      </c>
      <c r="H4" s="3"/>
      <c r="I4" s="215"/>
      <c r="J4" s="101" t="s">
        <v>148</v>
      </c>
      <c r="K4" s="101"/>
      <c r="L4" s="101"/>
    </row>
    <row r="5" spans="1:12" ht="23.4" customHeight="1">
      <c r="H5" s="6"/>
      <c r="I5" s="215"/>
      <c r="J5" s="442" t="s">
        <v>149</v>
      </c>
      <c r="K5" s="442"/>
      <c r="L5" s="442"/>
    </row>
    <row r="6" spans="1:12" ht="12" customHeight="1">
      <c r="H6" s="6"/>
      <c r="I6" s="215"/>
      <c r="J6" s="101"/>
      <c r="K6" s="101"/>
      <c r="L6" s="101"/>
    </row>
    <row r="7" spans="1:12" ht="18" hidden="1" customHeight="1">
      <c r="G7" s="149"/>
      <c r="H7" s="148"/>
      <c r="I7" s="148"/>
      <c r="J7" s="165"/>
      <c r="K7" s="165"/>
      <c r="L7" s="219"/>
    </row>
    <row r="8" spans="1:12" ht="18" hidden="1" customHeight="1">
      <c r="G8" s="149"/>
      <c r="H8" s="148"/>
      <c r="I8" s="148"/>
      <c r="J8" s="165"/>
      <c r="K8" s="165"/>
      <c r="L8" s="219"/>
    </row>
    <row r="9" spans="1:12" ht="15" customHeight="1">
      <c r="A9" s="469" t="s">
        <v>150</v>
      </c>
      <c r="B9" s="469"/>
      <c r="C9" s="469"/>
      <c r="D9" s="469"/>
      <c r="E9" s="469"/>
      <c r="F9" s="469"/>
      <c r="G9" s="469"/>
      <c r="H9" s="469"/>
      <c r="I9" s="469"/>
      <c r="J9" s="469"/>
      <c r="K9" s="469"/>
      <c r="L9" s="469"/>
    </row>
    <row r="10" spans="1:12" ht="18.75" customHeight="1">
      <c r="A10" s="470" t="s">
        <v>151</v>
      </c>
      <c r="B10" s="471"/>
      <c r="C10" s="471"/>
      <c r="D10" s="471"/>
      <c r="E10" s="471"/>
      <c r="F10" s="471"/>
      <c r="G10" s="471"/>
      <c r="H10" s="471"/>
      <c r="I10" s="471"/>
      <c r="J10" s="471"/>
      <c r="K10" s="471"/>
      <c r="L10" s="471"/>
    </row>
    <row r="11" spans="1:12" ht="7.95" customHeight="1">
      <c r="A11" s="105"/>
      <c r="B11" s="164"/>
      <c r="C11" s="164"/>
      <c r="D11" s="164"/>
      <c r="E11" s="164"/>
      <c r="F11" s="164"/>
      <c r="G11" s="164"/>
      <c r="H11" s="164"/>
      <c r="I11" s="164"/>
      <c r="J11" s="164"/>
      <c r="K11" s="164"/>
      <c r="L11" s="164"/>
    </row>
    <row r="12" spans="1:12" ht="14.25" customHeight="1">
      <c r="A12" s="105"/>
      <c r="B12" s="164"/>
      <c r="C12" s="164"/>
      <c r="D12" s="164"/>
      <c r="E12" s="164"/>
      <c r="F12" s="164"/>
      <c r="G12" s="472" t="s">
        <v>152</v>
      </c>
      <c r="H12" s="472"/>
      <c r="I12" s="472"/>
      <c r="J12" s="472"/>
      <c r="K12" s="472"/>
      <c r="L12" s="164"/>
    </row>
    <row r="13" spans="1:12" ht="16.5" customHeight="1">
      <c r="A13" s="473" t="s">
        <v>153</v>
      </c>
      <c r="B13" s="473"/>
      <c r="C13" s="473"/>
      <c r="D13" s="473"/>
      <c r="E13" s="473"/>
      <c r="F13" s="473"/>
      <c r="G13" s="473"/>
      <c r="H13" s="473"/>
      <c r="I13" s="473"/>
      <c r="J13" s="473"/>
      <c r="K13" s="473"/>
      <c r="L13" s="473"/>
    </row>
    <row r="14" spans="1:12" ht="15.75" customHeight="1">
      <c r="G14" s="474" t="s">
        <v>154</v>
      </c>
      <c r="H14" s="474"/>
      <c r="I14" s="474"/>
      <c r="J14" s="474"/>
      <c r="K14" s="474"/>
    </row>
    <row r="15" spans="1:12" ht="12" customHeight="1">
      <c r="G15" s="468" t="s">
        <v>155</v>
      </c>
      <c r="H15" s="468"/>
      <c r="I15" s="468"/>
      <c r="J15" s="468"/>
      <c r="K15" s="468"/>
    </row>
    <row r="16" spans="1:12" ht="12" customHeight="1">
      <c r="B16" s="473" t="s">
        <v>156</v>
      </c>
      <c r="C16" s="473"/>
      <c r="D16" s="473"/>
      <c r="E16" s="473"/>
      <c r="F16" s="473"/>
      <c r="G16" s="473"/>
      <c r="H16" s="473"/>
      <c r="I16" s="473"/>
      <c r="J16" s="473"/>
      <c r="K16" s="473"/>
      <c r="L16" s="473"/>
    </row>
    <row r="17" spans="1:12" ht="12" customHeight="1"/>
    <row r="18" spans="1:12" ht="12.75" customHeight="1">
      <c r="G18" s="474" t="s">
        <v>157</v>
      </c>
      <c r="H18" s="474"/>
      <c r="I18" s="474"/>
      <c r="J18" s="474"/>
      <c r="K18" s="474"/>
    </row>
    <row r="19" spans="1:12" ht="11.25" customHeight="1">
      <c r="G19" s="479" t="s">
        <v>158</v>
      </c>
      <c r="H19" s="479"/>
      <c r="I19" s="479"/>
      <c r="J19" s="479"/>
      <c r="K19" s="479"/>
    </row>
    <row r="20" spans="1:12" ht="11.25" customHeight="1">
      <c r="G20" s="101"/>
      <c r="H20" s="101"/>
      <c r="I20" s="101"/>
      <c r="J20" s="101"/>
      <c r="K20" s="101"/>
    </row>
    <row r="21" spans="1:12">
      <c r="B21" s="215"/>
      <c r="C21" s="215"/>
      <c r="D21" s="215"/>
      <c r="E21" s="451" t="s">
        <v>159</v>
      </c>
      <c r="F21" s="451"/>
      <c r="G21" s="451"/>
      <c r="H21" s="451"/>
      <c r="I21" s="451"/>
      <c r="J21" s="451"/>
      <c r="K21" s="451"/>
      <c r="L21" s="215"/>
    </row>
    <row r="22" spans="1:12" ht="12" customHeight="1">
      <c r="A22" s="452" t="s">
        <v>160</v>
      </c>
      <c r="B22" s="452"/>
      <c r="C22" s="452"/>
      <c r="D22" s="452"/>
      <c r="E22" s="452"/>
      <c r="F22" s="452"/>
      <c r="G22" s="452"/>
      <c r="H22" s="452"/>
      <c r="I22" s="452"/>
      <c r="J22" s="452"/>
      <c r="K22" s="452"/>
      <c r="L22" s="452"/>
    </row>
    <row r="23" spans="1:12" ht="12" customHeight="1">
      <c r="F23" s="102"/>
      <c r="J23" s="7"/>
      <c r="K23" s="219"/>
      <c r="L23" s="163" t="s">
        <v>27</v>
      </c>
    </row>
    <row r="24" spans="1:12" ht="11.25" customHeight="1">
      <c r="F24" s="102"/>
      <c r="J24" s="100" t="s">
        <v>161</v>
      </c>
      <c r="K24" s="99"/>
      <c r="L24" s="8">
        <v>90</v>
      </c>
    </row>
    <row r="25" spans="1:12" ht="12" customHeight="1">
      <c r="E25" s="101"/>
      <c r="F25" s="103"/>
      <c r="I25" s="106"/>
      <c r="J25" s="106"/>
      <c r="K25" s="9" t="s">
        <v>162</v>
      </c>
      <c r="L25" s="10">
        <v>900</v>
      </c>
    </row>
    <row r="26" spans="1:12" ht="12.75" customHeight="1">
      <c r="C26" s="466"/>
      <c r="D26" s="467"/>
      <c r="E26" s="467"/>
      <c r="F26" s="467"/>
      <c r="G26" s="467"/>
      <c r="H26" s="467"/>
      <c r="I26" s="467"/>
      <c r="J26" s="156"/>
      <c r="K26" s="9" t="s">
        <v>163</v>
      </c>
      <c r="L26" s="11">
        <v>1816</v>
      </c>
    </row>
    <row r="27" spans="1:12" ht="12" customHeight="1">
      <c r="D27" s="156"/>
      <c r="E27" s="156"/>
      <c r="F27" s="156"/>
      <c r="G27" s="162"/>
      <c r="H27" s="161"/>
      <c r="I27" s="156"/>
      <c r="J27" s="155" t="s">
        <v>164</v>
      </c>
      <c r="K27" s="12"/>
      <c r="L27" s="10">
        <v>6</v>
      </c>
    </row>
    <row r="28" spans="1:12" ht="12.75" customHeight="1">
      <c r="D28" s="156"/>
      <c r="E28" s="156"/>
      <c r="F28" s="156"/>
      <c r="G28" s="160" t="s">
        <v>165</v>
      </c>
      <c r="H28" s="159"/>
      <c r="I28" s="158"/>
      <c r="J28" s="157"/>
      <c r="K28" s="10"/>
      <c r="L28" s="10"/>
    </row>
    <row r="29" spans="1:12" ht="13.5" customHeight="1">
      <c r="D29" s="156"/>
      <c r="E29" s="156"/>
      <c r="F29" s="156"/>
      <c r="G29" s="453" t="s">
        <v>166</v>
      </c>
      <c r="H29" s="453"/>
      <c r="I29" s="13"/>
      <c r="J29" s="14"/>
      <c r="K29" s="10"/>
      <c r="L29" s="10"/>
    </row>
    <row r="30" spans="1:12" ht="14.25" customHeight="1">
      <c r="A30" s="15"/>
      <c r="B30" s="15"/>
      <c r="C30" s="15"/>
      <c r="D30" s="15"/>
      <c r="E30" s="15"/>
      <c r="F30" s="16"/>
      <c r="G30" s="154"/>
      <c r="I30" s="154"/>
      <c r="J30" s="154"/>
      <c r="K30" s="218"/>
      <c r="L30" s="17" t="s">
        <v>167</v>
      </c>
    </row>
    <row r="31" spans="1:12" ht="24" customHeight="1">
      <c r="A31" s="454" t="s">
        <v>168</v>
      </c>
      <c r="B31" s="455"/>
      <c r="C31" s="455"/>
      <c r="D31" s="455"/>
      <c r="E31" s="455"/>
      <c r="F31" s="455"/>
      <c r="G31" s="458" t="s">
        <v>169</v>
      </c>
      <c r="H31" s="460" t="s">
        <v>170</v>
      </c>
      <c r="I31" s="462" t="s">
        <v>171</v>
      </c>
      <c r="J31" s="463"/>
      <c r="K31" s="449" t="s">
        <v>172</v>
      </c>
      <c r="L31" s="464" t="s">
        <v>173</v>
      </c>
    </row>
    <row r="32" spans="1:12" ht="46.5" customHeight="1">
      <c r="A32" s="456"/>
      <c r="B32" s="457"/>
      <c r="C32" s="457"/>
      <c r="D32" s="457"/>
      <c r="E32" s="457"/>
      <c r="F32" s="457"/>
      <c r="G32" s="459"/>
      <c r="H32" s="461"/>
      <c r="I32" s="18" t="s">
        <v>174</v>
      </c>
      <c r="J32" s="19" t="s">
        <v>175</v>
      </c>
      <c r="K32" s="450"/>
      <c r="L32" s="465"/>
    </row>
    <row r="33" spans="1:13" ht="11.25" customHeight="1">
      <c r="A33" s="443" t="s">
        <v>176</v>
      </c>
      <c r="B33" s="444"/>
      <c r="C33" s="444"/>
      <c r="D33" s="444"/>
      <c r="E33" s="444"/>
      <c r="F33" s="445"/>
      <c r="G33" s="20">
        <v>2</v>
      </c>
      <c r="H33" s="21">
        <v>3</v>
      </c>
      <c r="I33" s="22" t="s">
        <v>177</v>
      </c>
      <c r="J33" s="23" t="s">
        <v>178</v>
      </c>
      <c r="K33" s="24">
        <v>6</v>
      </c>
      <c r="L33" s="24">
        <v>7</v>
      </c>
      <c r="M33" s="216"/>
    </row>
    <row r="34" spans="1:13" s="30" customFormat="1" ht="14.25" customHeight="1">
      <c r="A34" s="25">
        <v>2</v>
      </c>
      <c r="B34" s="25"/>
      <c r="C34" s="26"/>
      <c r="D34" s="27"/>
      <c r="E34" s="25"/>
      <c r="F34" s="28"/>
      <c r="G34" s="27" t="s">
        <v>179</v>
      </c>
      <c r="H34" s="29">
        <v>1</v>
      </c>
      <c r="I34" s="126">
        <f>SUM(I35+I46+I65+I86+I93+I113+I139+I158+I168)</f>
        <v>12459750</v>
      </c>
      <c r="J34" s="126">
        <f>SUM(J35+J46+J65+J86+J93+J113+J139+J158+J168)</f>
        <v>12459750</v>
      </c>
      <c r="K34" s="127">
        <f>SUM(K35+K46+K65+K86+K93+K113+K139+K158+K168)</f>
        <v>10615216.389999999</v>
      </c>
      <c r="L34" s="126">
        <f>SUM(L35+L46+L65+L86+L93+L113+L139+L158+L168)</f>
        <v>10615216.389999999</v>
      </c>
      <c r="M34" s="216"/>
    </row>
    <row r="35" spans="1:13" ht="16.5" customHeight="1">
      <c r="A35" s="25">
        <v>2</v>
      </c>
      <c r="B35" s="31">
        <v>1</v>
      </c>
      <c r="C35" s="32"/>
      <c r="D35" s="33"/>
      <c r="E35" s="34"/>
      <c r="F35" s="35"/>
      <c r="G35" s="36" t="s">
        <v>180</v>
      </c>
      <c r="H35" s="29">
        <v>2</v>
      </c>
      <c r="I35" s="126">
        <f>SUM(I36+I42)</f>
        <v>5807250</v>
      </c>
      <c r="J35" s="126">
        <f>SUM(J36+J42)</f>
        <v>5807250</v>
      </c>
      <c r="K35" s="147">
        <f>SUM(K36+K42)</f>
        <v>5506159.5199999996</v>
      </c>
      <c r="L35" s="146">
        <f>SUM(L36+L42)</f>
        <v>5506159.5199999996</v>
      </c>
      <c r="M35" s="216"/>
    </row>
    <row r="36" spans="1:13" ht="14.25" customHeight="1">
      <c r="A36" s="37">
        <v>2</v>
      </c>
      <c r="B36" s="37">
        <v>1</v>
      </c>
      <c r="C36" s="38">
        <v>1</v>
      </c>
      <c r="D36" s="39"/>
      <c r="E36" s="37"/>
      <c r="F36" s="40"/>
      <c r="G36" s="41" t="s">
        <v>181</v>
      </c>
      <c r="H36" s="29">
        <v>3</v>
      </c>
      <c r="I36" s="112">
        <f>SUM(I37)</f>
        <v>5719500</v>
      </c>
      <c r="J36" s="112">
        <f>SUM(J37)</f>
        <v>5719500</v>
      </c>
      <c r="K36" s="113">
        <f>SUM(K37)</f>
        <v>5426188.1799999997</v>
      </c>
      <c r="L36" s="112">
        <f>SUM(L37)</f>
        <v>5426188.1799999997</v>
      </c>
      <c r="M36" s="216"/>
    </row>
    <row r="37" spans="1:13" ht="13.5" customHeight="1">
      <c r="A37" s="42">
        <v>2</v>
      </c>
      <c r="B37" s="37">
        <v>1</v>
      </c>
      <c r="C37" s="38">
        <v>1</v>
      </c>
      <c r="D37" s="39">
        <v>1</v>
      </c>
      <c r="E37" s="37"/>
      <c r="F37" s="40"/>
      <c r="G37" s="39" t="s">
        <v>181</v>
      </c>
      <c r="H37" s="29">
        <v>4</v>
      </c>
      <c r="I37" s="126">
        <f>SUM(I38+I40)</f>
        <v>5719500</v>
      </c>
      <c r="J37" s="126">
        <f t="shared" ref="J37:L38" si="0">SUM(J38)</f>
        <v>5719500</v>
      </c>
      <c r="K37" s="126">
        <f t="shared" si="0"/>
        <v>5426188.1799999997</v>
      </c>
      <c r="L37" s="126">
        <f t="shared" si="0"/>
        <v>5426188.1799999997</v>
      </c>
      <c r="M37" s="216"/>
    </row>
    <row r="38" spans="1:13" ht="14.25" customHeight="1">
      <c r="A38" s="42">
        <v>2</v>
      </c>
      <c r="B38" s="37">
        <v>1</v>
      </c>
      <c r="C38" s="38">
        <v>1</v>
      </c>
      <c r="D38" s="39">
        <v>1</v>
      </c>
      <c r="E38" s="37">
        <v>1</v>
      </c>
      <c r="F38" s="40"/>
      <c r="G38" s="39" t="s">
        <v>182</v>
      </c>
      <c r="H38" s="29">
        <v>5</v>
      </c>
      <c r="I38" s="113">
        <f>SUM(I39)</f>
        <v>5719500</v>
      </c>
      <c r="J38" s="113">
        <f t="shared" si="0"/>
        <v>5719500</v>
      </c>
      <c r="K38" s="113">
        <f t="shared" si="0"/>
        <v>5426188.1799999997</v>
      </c>
      <c r="L38" s="113">
        <f t="shared" si="0"/>
        <v>5426188.1799999997</v>
      </c>
      <c r="M38" s="216"/>
    </row>
    <row r="39" spans="1:13" ht="14.25" customHeight="1">
      <c r="A39" s="42">
        <v>2</v>
      </c>
      <c r="B39" s="37">
        <v>1</v>
      </c>
      <c r="C39" s="38">
        <v>1</v>
      </c>
      <c r="D39" s="39">
        <v>1</v>
      </c>
      <c r="E39" s="37">
        <v>1</v>
      </c>
      <c r="F39" s="40">
        <v>1</v>
      </c>
      <c r="G39" s="39" t="s">
        <v>182</v>
      </c>
      <c r="H39" s="29">
        <v>6</v>
      </c>
      <c r="I39" s="134">
        <v>5719500</v>
      </c>
      <c r="J39" s="125">
        <v>5719500</v>
      </c>
      <c r="K39" s="125">
        <v>5426188.1799999997</v>
      </c>
      <c r="L39" s="125">
        <v>5426188.1799999997</v>
      </c>
      <c r="M39" s="216"/>
    </row>
    <row r="40" spans="1:13" ht="12.75" customHeight="1">
      <c r="A40" s="42">
        <v>2</v>
      </c>
      <c r="B40" s="37">
        <v>1</v>
      </c>
      <c r="C40" s="38">
        <v>1</v>
      </c>
      <c r="D40" s="39">
        <v>1</v>
      </c>
      <c r="E40" s="37">
        <v>2</v>
      </c>
      <c r="F40" s="40"/>
      <c r="G40" s="39" t="s">
        <v>183</v>
      </c>
      <c r="H40" s="29">
        <v>7</v>
      </c>
      <c r="I40" s="113">
        <f>I41</f>
        <v>0</v>
      </c>
      <c r="J40" s="113">
        <f>J41</f>
        <v>0</v>
      </c>
      <c r="K40" s="113">
        <f>K41</f>
        <v>0</v>
      </c>
      <c r="L40" s="113">
        <f>L41</f>
        <v>0</v>
      </c>
      <c r="M40" s="216"/>
    </row>
    <row r="41" spans="1:13" ht="12.75" customHeight="1">
      <c r="A41" s="42">
        <v>2</v>
      </c>
      <c r="B41" s="37">
        <v>1</v>
      </c>
      <c r="C41" s="38">
        <v>1</v>
      </c>
      <c r="D41" s="39">
        <v>1</v>
      </c>
      <c r="E41" s="37">
        <v>2</v>
      </c>
      <c r="F41" s="40">
        <v>1</v>
      </c>
      <c r="G41" s="39" t="s">
        <v>183</v>
      </c>
      <c r="H41" s="29">
        <v>8</v>
      </c>
      <c r="I41" s="125"/>
      <c r="J41" s="109"/>
      <c r="K41" s="125"/>
      <c r="L41" s="109"/>
      <c r="M41" s="216"/>
    </row>
    <row r="42" spans="1:13" ht="13.5" customHeight="1">
      <c r="A42" s="42">
        <v>2</v>
      </c>
      <c r="B42" s="37">
        <v>1</v>
      </c>
      <c r="C42" s="38">
        <v>2</v>
      </c>
      <c r="D42" s="39"/>
      <c r="E42" s="37"/>
      <c r="F42" s="40"/>
      <c r="G42" s="41" t="s">
        <v>184</v>
      </c>
      <c r="H42" s="29">
        <v>9</v>
      </c>
      <c r="I42" s="113">
        <f t="shared" ref="I42:L44" si="1">I43</f>
        <v>87750</v>
      </c>
      <c r="J42" s="112">
        <f t="shared" si="1"/>
        <v>87750</v>
      </c>
      <c r="K42" s="113">
        <f t="shared" si="1"/>
        <v>79971.34</v>
      </c>
      <c r="L42" s="112">
        <f t="shared" si="1"/>
        <v>79971.34</v>
      </c>
      <c r="M42" s="216"/>
    </row>
    <row r="43" spans="1:13">
      <c r="A43" s="42">
        <v>2</v>
      </c>
      <c r="B43" s="37">
        <v>1</v>
      </c>
      <c r="C43" s="38">
        <v>2</v>
      </c>
      <c r="D43" s="39">
        <v>1</v>
      </c>
      <c r="E43" s="37"/>
      <c r="F43" s="40"/>
      <c r="G43" s="39" t="s">
        <v>184</v>
      </c>
      <c r="H43" s="29">
        <v>10</v>
      </c>
      <c r="I43" s="113">
        <f t="shared" si="1"/>
        <v>87750</v>
      </c>
      <c r="J43" s="112">
        <f t="shared" si="1"/>
        <v>87750</v>
      </c>
      <c r="K43" s="112">
        <f t="shared" si="1"/>
        <v>79971.34</v>
      </c>
      <c r="L43" s="112">
        <f t="shared" si="1"/>
        <v>79971.34</v>
      </c>
      <c r="M43" s="216"/>
    </row>
    <row r="44" spans="1:13" ht="13.5" customHeight="1">
      <c r="A44" s="42">
        <v>2</v>
      </c>
      <c r="B44" s="37">
        <v>1</v>
      </c>
      <c r="C44" s="38">
        <v>2</v>
      </c>
      <c r="D44" s="39">
        <v>1</v>
      </c>
      <c r="E44" s="37">
        <v>1</v>
      </c>
      <c r="F44" s="40"/>
      <c r="G44" s="39" t="s">
        <v>184</v>
      </c>
      <c r="H44" s="29">
        <v>11</v>
      </c>
      <c r="I44" s="112">
        <f t="shared" si="1"/>
        <v>87750</v>
      </c>
      <c r="J44" s="112">
        <f t="shared" si="1"/>
        <v>87750</v>
      </c>
      <c r="K44" s="112">
        <f t="shared" si="1"/>
        <v>79971.34</v>
      </c>
      <c r="L44" s="112">
        <f t="shared" si="1"/>
        <v>79971.34</v>
      </c>
      <c r="M44" s="216"/>
    </row>
    <row r="45" spans="1:13" ht="14.25" customHeight="1">
      <c r="A45" s="42">
        <v>2</v>
      </c>
      <c r="B45" s="37">
        <v>1</v>
      </c>
      <c r="C45" s="38">
        <v>2</v>
      </c>
      <c r="D45" s="39">
        <v>1</v>
      </c>
      <c r="E45" s="37">
        <v>1</v>
      </c>
      <c r="F45" s="40">
        <v>1</v>
      </c>
      <c r="G45" s="39" t="s">
        <v>184</v>
      </c>
      <c r="H45" s="29">
        <v>12</v>
      </c>
      <c r="I45" s="109">
        <v>87750</v>
      </c>
      <c r="J45" s="125">
        <v>87750</v>
      </c>
      <c r="K45" s="125">
        <v>79971.34</v>
      </c>
      <c r="L45" s="125">
        <v>79971.34</v>
      </c>
      <c r="M45" s="216"/>
    </row>
    <row r="46" spans="1:13" ht="26.25" customHeight="1">
      <c r="A46" s="43">
        <v>2</v>
      </c>
      <c r="B46" s="44">
        <v>2</v>
      </c>
      <c r="C46" s="32"/>
      <c r="D46" s="33"/>
      <c r="E46" s="34"/>
      <c r="F46" s="35"/>
      <c r="G46" s="36" t="s">
        <v>185</v>
      </c>
      <c r="H46" s="29">
        <v>13</v>
      </c>
      <c r="I46" s="144">
        <f t="shared" ref="I46:L48" si="2">I47</f>
        <v>6532500</v>
      </c>
      <c r="J46" s="145">
        <f t="shared" si="2"/>
        <v>6532500</v>
      </c>
      <c r="K46" s="144">
        <f t="shared" si="2"/>
        <v>5036127.9499999993</v>
      </c>
      <c r="L46" s="144">
        <f t="shared" si="2"/>
        <v>5036127.9499999993</v>
      </c>
      <c r="M46" s="216"/>
    </row>
    <row r="47" spans="1:13" ht="27" customHeight="1">
      <c r="A47" s="42">
        <v>2</v>
      </c>
      <c r="B47" s="37">
        <v>2</v>
      </c>
      <c r="C47" s="38">
        <v>1</v>
      </c>
      <c r="D47" s="39"/>
      <c r="E47" s="37"/>
      <c r="F47" s="40"/>
      <c r="G47" s="45" t="s">
        <v>185</v>
      </c>
      <c r="H47" s="29">
        <v>14</v>
      </c>
      <c r="I47" s="112">
        <f t="shared" si="2"/>
        <v>6532500</v>
      </c>
      <c r="J47" s="113">
        <f t="shared" si="2"/>
        <v>6532500</v>
      </c>
      <c r="K47" s="112">
        <f t="shared" si="2"/>
        <v>5036127.9499999993</v>
      </c>
      <c r="L47" s="113">
        <f t="shared" si="2"/>
        <v>5036127.9499999993</v>
      </c>
      <c r="M47" s="216"/>
    </row>
    <row r="48" spans="1:13">
      <c r="A48" s="42">
        <v>2</v>
      </c>
      <c r="B48" s="37">
        <v>2</v>
      </c>
      <c r="C48" s="38">
        <v>1</v>
      </c>
      <c r="D48" s="39">
        <v>1</v>
      </c>
      <c r="E48" s="37"/>
      <c r="F48" s="40"/>
      <c r="G48" s="45" t="s">
        <v>185</v>
      </c>
      <c r="H48" s="29">
        <v>15</v>
      </c>
      <c r="I48" s="112">
        <f t="shared" si="2"/>
        <v>6532500</v>
      </c>
      <c r="J48" s="113">
        <f t="shared" si="2"/>
        <v>6532500</v>
      </c>
      <c r="K48" s="131">
        <f t="shared" si="2"/>
        <v>5036127.9499999993</v>
      </c>
      <c r="L48" s="131">
        <f t="shared" si="2"/>
        <v>5036127.9499999993</v>
      </c>
      <c r="M48" s="216"/>
    </row>
    <row r="49" spans="1:13" ht="24.75" customHeight="1">
      <c r="A49" s="46">
        <v>2</v>
      </c>
      <c r="B49" s="47">
        <v>2</v>
      </c>
      <c r="C49" s="48">
        <v>1</v>
      </c>
      <c r="D49" s="49">
        <v>1</v>
      </c>
      <c r="E49" s="47">
        <v>1</v>
      </c>
      <c r="F49" s="50"/>
      <c r="G49" s="45" t="s">
        <v>185</v>
      </c>
      <c r="H49" s="29">
        <v>16</v>
      </c>
      <c r="I49" s="120">
        <f>SUM(I50:I64)</f>
        <v>6532500</v>
      </c>
      <c r="J49" s="120">
        <f>SUM(J50:J64)</f>
        <v>6532500</v>
      </c>
      <c r="K49" s="118">
        <f>SUM(K50:K64)</f>
        <v>5036127.9499999993</v>
      </c>
      <c r="L49" s="118">
        <f>SUM(L50:L64)</f>
        <v>5036127.9499999993</v>
      </c>
      <c r="M49" s="216"/>
    </row>
    <row r="50" spans="1:13">
      <c r="A50" s="42">
        <v>2</v>
      </c>
      <c r="B50" s="37">
        <v>2</v>
      </c>
      <c r="C50" s="38">
        <v>1</v>
      </c>
      <c r="D50" s="39">
        <v>1</v>
      </c>
      <c r="E50" s="37">
        <v>1</v>
      </c>
      <c r="F50" s="51">
        <v>1</v>
      </c>
      <c r="G50" s="39" t="s">
        <v>186</v>
      </c>
      <c r="H50" s="29">
        <v>17</v>
      </c>
      <c r="I50" s="125"/>
      <c r="J50" s="125"/>
      <c r="K50" s="125"/>
      <c r="L50" s="125"/>
      <c r="M50" s="216"/>
    </row>
    <row r="51" spans="1:13" ht="26.25" customHeight="1">
      <c r="A51" s="42">
        <v>2</v>
      </c>
      <c r="B51" s="37">
        <v>2</v>
      </c>
      <c r="C51" s="38">
        <v>1</v>
      </c>
      <c r="D51" s="39">
        <v>1</v>
      </c>
      <c r="E51" s="37">
        <v>1</v>
      </c>
      <c r="F51" s="40">
        <v>2</v>
      </c>
      <c r="G51" s="39" t="s">
        <v>187</v>
      </c>
      <c r="H51" s="29">
        <v>18</v>
      </c>
      <c r="I51" s="125">
        <v>7700</v>
      </c>
      <c r="J51" s="125">
        <v>7700</v>
      </c>
      <c r="K51" s="125">
        <v>2886.43</v>
      </c>
      <c r="L51" s="125">
        <v>2886.43</v>
      </c>
      <c r="M51" s="216"/>
    </row>
    <row r="52" spans="1:13" ht="26.25" customHeight="1">
      <c r="A52" s="42">
        <v>2</v>
      </c>
      <c r="B52" s="37">
        <v>2</v>
      </c>
      <c r="C52" s="38">
        <v>1</v>
      </c>
      <c r="D52" s="39">
        <v>1</v>
      </c>
      <c r="E52" s="37">
        <v>1</v>
      </c>
      <c r="F52" s="40">
        <v>5</v>
      </c>
      <c r="G52" s="39" t="s">
        <v>188</v>
      </c>
      <c r="H52" s="29">
        <v>19</v>
      </c>
      <c r="I52" s="125">
        <v>39400</v>
      </c>
      <c r="J52" s="125">
        <v>39400</v>
      </c>
      <c r="K52" s="125">
        <v>36923</v>
      </c>
      <c r="L52" s="125">
        <v>36923</v>
      </c>
      <c r="M52" s="216"/>
    </row>
    <row r="53" spans="1:13" ht="27" customHeight="1">
      <c r="A53" s="42">
        <v>2</v>
      </c>
      <c r="B53" s="37">
        <v>2</v>
      </c>
      <c r="C53" s="38">
        <v>1</v>
      </c>
      <c r="D53" s="39">
        <v>1</v>
      </c>
      <c r="E53" s="37">
        <v>1</v>
      </c>
      <c r="F53" s="40">
        <v>6</v>
      </c>
      <c r="G53" s="39" t="s">
        <v>189</v>
      </c>
      <c r="H53" s="29">
        <v>20</v>
      </c>
      <c r="I53" s="125">
        <v>22600</v>
      </c>
      <c r="J53" s="125">
        <v>22600</v>
      </c>
      <c r="K53" s="125">
        <v>8853.5400000000009</v>
      </c>
      <c r="L53" s="125">
        <v>8853.5400000000009</v>
      </c>
      <c r="M53" s="216"/>
    </row>
    <row r="54" spans="1:13" ht="26.25" customHeight="1">
      <c r="A54" s="52">
        <v>2</v>
      </c>
      <c r="B54" s="34">
        <v>2</v>
      </c>
      <c r="C54" s="32">
        <v>1</v>
      </c>
      <c r="D54" s="33">
        <v>1</v>
      </c>
      <c r="E54" s="34">
        <v>1</v>
      </c>
      <c r="F54" s="35">
        <v>7</v>
      </c>
      <c r="G54" s="33" t="s">
        <v>190</v>
      </c>
      <c r="H54" s="29">
        <v>21</v>
      </c>
      <c r="I54" s="125"/>
      <c r="J54" s="125"/>
      <c r="K54" s="125"/>
      <c r="L54" s="125"/>
      <c r="M54" s="216"/>
    </row>
    <row r="55" spans="1:13" ht="12" customHeight="1">
      <c r="A55" s="42">
        <v>2</v>
      </c>
      <c r="B55" s="37">
        <v>2</v>
      </c>
      <c r="C55" s="38">
        <v>1</v>
      </c>
      <c r="D55" s="39">
        <v>1</v>
      </c>
      <c r="E55" s="37">
        <v>1</v>
      </c>
      <c r="F55" s="40">
        <v>11</v>
      </c>
      <c r="G55" s="39" t="s">
        <v>191</v>
      </c>
      <c r="H55" s="29">
        <v>22</v>
      </c>
      <c r="I55" s="109">
        <v>71500</v>
      </c>
      <c r="J55" s="125">
        <v>71500</v>
      </c>
      <c r="K55" s="125">
        <v>29447.71</v>
      </c>
      <c r="L55" s="125">
        <v>29447.71</v>
      </c>
      <c r="M55" s="216"/>
    </row>
    <row r="56" spans="1:13" ht="15.75" customHeight="1">
      <c r="A56" s="46">
        <v>2</v>
      </c>
      <c r="B56" s="53">
        <v>2</v>
      </c>
      <c r="C56" s="54">
        <v>1</v>
      </c>
      <c r="D56" s="54">
        <v>1</v>
      </c>
      <c r="E56" s="54">
        <v>1</v>
      </c>
      <c r="F56" s="55">
        <v>12</v>
      </c>
      <c r="G56" s="56" t="s">
        <v>192</v>
      </c>
      <c r="H56" s="29">
        <v>23</v>
      </c>
      <c r="I56" s="121"/>
      <c r="J56" s="125"/>
      <c r="K56" s="125"/>
      <c r="L56" s="125"/>
      <c r="M56" s="216"/>
    </row>
    <row r="57" spans="1:13" ht="26.4">
      <c r="A57" s="42">
        <v>2</v>
      </c>
      <c r="B57" s="37">
        <v>2</v>
      </c>
      <c r="C57" s="38">
        <v>1</v>
      </c>
      <c r="D57" s="38">
        <v>1</v>
      </c>
      <c r="E57" s="38">
        <v>1</v>
      </c>
      <c r="F57" s="40">
        <v>14</v>
      </c>
      <c r="G57" s="57" t="s">
        <v>193</v>
      </c>
      <c r="H57" s="29">
        <v>24</v>
      </c>
      <c r="I57" s="109">
        <v>170000</v>
      </c>
      <c r="J57" s="109">
        <v>170000</v>
      </c>
      <c r="K57" s="109">
        <v>140309.4</v>
      </c>
      <c r="L57" s="109">
        <v>140309.4</v>
      </c>
      <c r="M57" s="216"/>
    </row>
    <row r="58" spans="1:13" ht="27.75" customHeight="1">
      <c r="A58" s="42">
        <v>2</v>
      </c>
      <c r="B58" s="37">
        <v>2</v>
      </c>
      <c r="C58" s="38">
        <v>1</v>
      </c>
      <c r="D58" s="38">
        <v>1</v>
      </c>
      <c r="E58" s="38">
        <v>1</v>
      </c>
      <c r="F58" s="40">
        <v>15</v>
      </c>
      <c r="G58" s="41" t="s">
        <v>194</v>
      </c>
      <c r="H58" s="29">
        <v>25</v>
      </c>
      <c r="I58" s="109">
        <v>627000</v>
      </c>
      <c r="J58" s="125">
        <v>627000</v>
      </c>
      <c r="K58" s="125">
        <v>24198</v>
      </c>
      <c r="L58" s="125">
        <v>24198</v>
      </c>
      <c r="M58" s="216"/>
    </row>
    <row r="59" spans="1:13">
      <c r="A59" s="42">
        <v>2</v>
      </c>
      <c r="B59" s="37">
        <v>2</v>
      </c>
      <c r="C59" s="38">
        <v>1</v>
      </c>
      <c r="D59" s="38">
        <v>1</v>
      </c>
      <c r="E59" s="38">
        <v>1</v>
      </c>
      <c r="F59" s="40">
        <v>16</v>
      </c>
      <c r="G59" s="39" t="s">
        <v>195</v>
      </c>
      <c r="H59" s="29">
        <v>26</v>
      </c>
      <c r="I59" s="109">
        <v>57900</v>
      </c>
      <c r="J59" s="125">
        <v>57900</v>
      </c>
      <c r="K59" s="125">
        <v>51574.07</v>
      </c>
      <c r="L59" s="125">
        <v>51574.07</v>
      </c>
      <c r="M59" s="216"/>
    </row>
    <row r="60" spans="1:13" ht="27.75" customHeight="1">
      <c r="A60" s="42">
        <v>2</v>
      </c>
      <c r="B60" s="37">
        <v>2</v>
      </c>
      <c r="C60" s="38">
        <v>1</v>
      </c>
      <c r="D60" s="38">
        <v>1</v>
      </c>
      <c r="E60" s="38">
        <v>1</v>
      </c>
      <c r="F60" s="40">
        <v>17</v>
      </c>
      <c r="G60" s="39" t="s">
        <v>196</v>
      </c>
      <c r="H60" s="29">
        <v>27</v>
      </c>
      <c r="I60" s="109">
        <v>50000</v>
      </c>
      <c r="J60" s="109">
        <v>50000</v>
      </c>
      <c r="K60" s="109"/>
      <c r="L60" s="109"/>
      <c r="M60" s="216"/>
    </row>
    <row r="61" spans="1:13" ht="14.25" customHeight="1">
      <c r="A61" s="42">
        <v>2</v>
      </c>
      <c r="B61" s="37">
        <v>2</v>
      </c>
      <c r="C61" s="38">
        <v>1</v>
      </c>
      <c r="D61" s="38">
        <v>1</v>
      </c>
      <c r="E61" s="38">
        <v>1</v>
      </c>
      <c r="F61" s="40">
        <v>20</v>
      </c>
      <c r="G61" s="39" t="s">
        <v>197</v>
      </c>
      <c r="H61" s="29">
        <v>28</v>
      </c>
      <c r="I61" s="109">
        <v>371600</v>
      </c>
      <c r="J61" s="125">
        <v>371600</v>
      </c>
      <c r="K61" s="125">
        <v>220847.73</v>
      </c>
      <c r="L61" s="125">
        <v>220847.73</v>
      </c>
      <c r="M61" s="216"/>
    </row>
    <row r="62" spans="1:13" ht="27.75" customHeight="1">
      <c r="A62" s="58">
        <v>2</v>
      </c>
      <c r="B62" s="59">
        <v>2</v>
      </c>
      <c r="C62" s="60">
        <v>1</v>
      </c>
      <c r="D62" s="60">
        <v>1</v>
      </c>
      <c r="E62" s="60">
        <v>1</v>
      </c>
      <c r="F62" s="61">
        <v>21</v>
      </c>
      <c r="G62" s="41" t="s">
        <v>198</v>
      </c>
      <c r="H62" s="29">
        <v>29</v>
      </c>
      <c r="I62" s="109">
        <v>2511000</v>
      </c>
      <c r="J62" s="125">
        <v>2511000</v>
      </c>
      <c r="K62" s="125">
        <v>2255598.71</v>
      </c>
      <c r="L62" s="125">
        <v>2255598.71</v>
      </c>
      <c r="M62" s="216"/>
    </row>
    <row r="63" spans="1:13" ht="12" customHeight="1">
      <c r="A63" s="58">
        <v>2</v>
      </c>
      <c r="B63" s="59">
        <v>2</v>
      </c>
      <c r="C63" s="60">
        <v>1</v>
      </c>
      <c r="D63" s="60">
        <v>1</v>
      </c>
      <c r="E63" s="60">
        <v>1</v>
      </c>
      <c r="F63" s="61">
        <v>22</v>
      </c>
      <c r="G63" s="41" t="s">
        <v>199</v>
      </c>
      <c r="H63" s="29">
        <v>30</v>
      </c>
      <c r="I63" s="109">
        <v>18600</v>
      </c>
      <c r="J63" s="125">
        <v>18600</v>
      </c>
      <c r="K63" s="125">
        <v>6810.33</v>
      </c>
      <c r="L63" s="125">
        <v>6810.33</v>
      </c>
      <c r="M63" s="216"/>
    </row>
    <row r="64" spans="1:13" ht="15" customHeight="1">
      <c r="A64" s="42">
        <v>2</v>
      </c>
      <c r="B64" s="37">
        <v>2</v>
      </c>
      <c r="C64" s="38">
        <v>1</v>
      </c>
      <c r="D64" s="38">
        <v>1</v>
      </c>
      <c r="E64" s="38">
        <v>1</v>
      </c>
      <c r="F64" s="40">
        <v>30</v>
      </c>
      <c r="G64" s="41" t="s">
        <v>200</v>
      </c>
      <c r="H64" s="29">
        <v>31</v>
      </c>
      <c r="I64" s="109">
        <v>2585200</v>
      </c>
      <c r="J64" s="125">
        <v>2585200</v>
      </c>
      <c r="K64" s="125">
        <v>2258679.0299999998</v>
      </c>
      <c r="L64" s="125">
        <v>2258679.0299999998</v>
      </c>
      <c r="M64" s="216"/>
    </row>
    <row r="65" spans="1:13" ht="14.25" customHeight="1">
      <c r="A65" s="62">
        <v>2</v>
      </c>
      <c r="B65" s="63">
        <v>3</v>
      </c>
      <c r="C65" s="31"/>
      <c r="D65" s="32"/>
      <c r="E65" s="32"/>
      <c r="F65" s="35"/>
      <c r="G65" s="64" t="s">
        <v>201</v>
      </c>
      <c r="H65" s="29">
        <v>32</v>
      </c>
      <c r="I65" s="117">
        <f>I66</f>
        <v>0</v>
      </c>
      <c r="J65" s="117">
        <f>J66</f>
        <v>0</v>
      </c>
      <c r="K65" s="117">
        <f>K66</f>
        <v>0</v>
      </c>
      <c r="L65" s="117">
        <f>L66</f>
        <v>0</v>
      </c>
      <c r="M65" s="216"/>
    </row>
    <row r="66" spans="1:13" ht="13.5" customHeight="1">
      <c r="A66" s="42">
        <v>2</v>
      </c>
      <c r="B66" s="37">
        <v>3</v>
      </c>
      <c r="C66" s="38">
        <v>1</v>
      </c>
      <c r="D66" s="38"/>
      <c r="E66" s="38"/>
      <c r="F66" s="40"/>
      <c r="G66" s="41" t="s">
        <v>202</v>
      </c>
      <c r="H66" s="29">
        <v>33</v>
      </c>
      <c r="I66" s="112">
        <f>SUM(I67+I72+I77)</f>
        <v>0</v>
      </c>
      <c r="J66" s="114">
        <f>SUM(J67+J72+J77)</f>
        <v>0</v>
      </c>
      <c r="K66" s="113">
        <f>SUM(K67+K72+K77)</f>
        <v>0</v>
      </c>
      <c r="L66" s="112">
        <f>SUM(L67+L72+L77)</f>
        <v>0</v>
      </c>
      <c r="M66" s="216"/>
    </row>
    <row r="67" spans="1:13" ht="15" customHeight="1">
      <c r="A67" s="42">
        <v>2</v>
      </c>
      <c r="B67" s="37">
        <v>3</v>
      </c>
      <c r="C67" s="38">
        <v>1</v>
      </c>
      <c r="D67" s="38">
        <v>1</v>
      </c>
      <c r="E67" s="38"/>
      <c r="F67" s="40"/>
      <c r="G67" s="41" t="s">
        <v>203</v>
      </c>
      <c r="H67" s="29">
        <v>34</v>
      </c>
      <c r="I67" s="112">
        <f>I68</f>
        <v>0</v>
      </c>
      <c r="J67" s="114">
        <f>J68</f>
        <v>0</v>
      </c>
      <c r="K67" s="113">
        <f>K68</f>
        <v>0</v>
      </c>
      <c r="L67" s="112">
        <f>L68</f>
        <v>0</v>
      </c>
      <c r="M67" s="216"/>
    </row>
    <row r="68" spans="1:13" ht="13.5" customHeight="1">
      <c r="A68" s="42">
        <v>2</v>
      </c>
      <c r="B68" s="37">
        <v>3</v>
      </c>
      <c r="C68" s="38">
        <v>1</v>
      </c>
      <c r="D68" s="38">
        <v>1</v>
      </c>
      <c r="E68" s="38">
        <v>1</v>
      </c>
      <c r="F68" s="40"/>
      <c r="G68" s="41" t="s">
        <v>203</v>
      </c>
      <c r="H68" s="29">
        <v>35</v>
      </c>
      <c r="I68" s="112">
        <f>SUM(I69:I71)</f>
        <v>0</v>
      </c>
      <c r="J68" s="114">
        <f>SUM(J69:J71)</f>
        <v>0</v>
      </c>
      <c r="K68" s="113">
        <f>SUM(K69:K71)</f>
        <v>0</v>
      </c>
      <c r="L68" s="112">
        <f>SUM(L69:L71)</f>
        <v>0</v>
      </c>
      <c r="M68" s="216"/>
    </row>
    <row r="69" spans="1:13" s="217" customFormat="1" ht="25.5" customHeight="1">
      <c r="A69" s="42">
        <v>2</v>
      </c>
      <c r="B69" s="37">
        <v>3</v>
      </c>
      <c r="C69" s="38">
        <v>1</v>
      </c>
      <c r="D69" s="38">
        <v>1</v>
      </c>
      <c r="E69" s="38">
        <v>1</v>
      </c>
      <c r="F69" s="40">
        <v>1</v>
      </c>
      <c r="G69" s="39" t="s">
        <v>204</v>
      </c>
      <c r="H69" s="29">
        <v>36</v>
      </c>
      <c r="I69" s="109"/>
      <c r="J69" s="109"/>
      <c r="K69" s="109"/>
      <c r="L69" s="109"/>
      <c r="M69" s="216"/>
    </row>
    <row r="70" spans="1:13" ht="19.5" customHeight="1">
      <c r="A70" s="42">
        <v>2</v>
      </c>
      <c r="B70" s="34">
        <v>3</v>
      </c>
      <c r="C70" s="32">
        <v>1</v>
      </c>
      <c r="D70" s="32">
        <v>1</v>
      </c>
      <c r="E70" s="32">
        <v>1</v>
      </c>
      <c r="F70" s="35">
        <v>2</v>
      </c>
      <c r="G70" s="33" t="s">
        <v>205</v>
      </c>
      <c r="H70" s="29">
        <v>37</v>
      </c>
      <c r="I70" s="134"/>
      <c r="J70" s="134"/>
      <c r="K70" s="134"/>
      <c r="L70" s="134"/>
      <c r="M70" s="216"/>
    </row>
    <row r="71" spans="1:13" ht="16.5" customHeight="1">
      <c r="A71" s="37">
        <v>2</v>
      </c>
      <c r="B71" s="38">
        <v>3</v>
      </c>
      <c r="C71" s="38">
        <v>1</v>
      </c>
      <c r="D71" s="38">
        <v>1</v>
      </c>
      <c r="E71" s="38">
        <v>1</v>
      </c>
      <c r="F71" s="40">
        <v>3</v>
      </c>
      <c r="G71" s="39" t="s">
        <v>206</v>
      </c>
      <c r="H71" s="29">
        <v>38</v>
      </c>
      <c r="I71" s="109"/>
      <c r="J71" s="109"/>
      <c r="K71" s="109"/>
      <c r="L71" s="109"/>
      <c r="M71" s="216"/>
    </row>
    <row r="72" spans="1:13" ht="29.25" customHeight="1">
      <c r="A72" s="34">
        <v>2</v>
      </c>
      <c r="B72" s="32">
        <v>3</v>
      </c>
      <c r="C72" s="32">
        <v>1</v>
      </c>
      <c r="D72" s="32">
        <v>2</v>
      </c>
      <c r="E72" s="32"/>
      <c r="F72" s="35"/>
      <c r="G72" s="45" t="s">
        <v>207</v>
      </c>
      <c r="H72" s="29">
        <v>39</v>
      </c>
      <c r="I72" s="117">
        <f>I73</f>
        <v>0</v>
      </c>
      <c r="J72" s="116">
        <f>J73</f>
        <v>0</v>
      </c>
      <c r="K72" s="115">
        <f>K73</f>
        <v>0</v>
      </c>
      <c r="L72" s="115">
        <f>L73</f>
        <v>0</v>
      </c>
      <c r="M72" s="216"/>
    </row>
    <row r="73" spans="1:13" ht="27" customHeight="1">
      <c r="A73" s="47">
        <v>2</v>
      </c>
      <c r="B73" s="48">
        <v>3</v>
      </c>
      <c r="C73" s="48">
        <v>1</v>
      </c>
      <c r="D73" s="48">
        <v>2</v>
      </c>
      <c r="E73" s="48">
        <v>1</v>
      </c>
      <c r="F73" s="50"/>
      <c r="G73" s="45" t="s">
        <v>207</v>
      </c>
      <c r="H73" s="29">
        <v>40</v>
      </c>
      <c r="I73" s="131">
        <f>SUM(I74:I76)</f>
        <v>0</v>
      </c>
      <c r="J73" s="133">
        <f>SUM(J74:J76)</f>
        <v>0</v>
      </c>
      <c r="K73" s="132">
        <f>SUM(K74:K76)</f>
        <v>0</v>
      </c>
      <c r="L73" s="113">
        <f>SUM(L74:L76)</f>
        <v>0</v>
      </c>
      <c r="M73" s="216"/>
    </row>
    <row r="74" spans="1:13" s="217" customFormat="1" ht="27" customHeight="1">
      <c r="A74" s="37">
        <v>2</v>
      </c>
      <c r="B74" s="38">
        <v>3</v>
      </c>
      <c r="C74" s="38">
        <v>1</v>
      </c>
      <c r="D74" s="38">
        <v>2</v>
      </c>
      <c r="E74" s="38">
        <v>1</v>
      </c>
      <c r="F74" s="40">
        <v>1</v>
      </c>
      <c r="G74" s="42" t="s">
        <v>204</v>
      </c>
      <c r="H74" s="29">
        <v>41</v>
      </c>
      <c r="I74" s="109"/>
      <c r="J74" s="109"/>
      <c r="K74" s="109"/>
      <c r="L74" s="109"/>
      <c r="M74" s="216"/>
    </row>
    <row r="75" spans="1:13" ht="16.5" customHeight="1">
      <c r="A75" s="37">
        <v>2</v>
      </c>
      <c r="B75" s="38">
        <v>3</v>
      </c>
      <c r="C75" s="38">
        <v>1</v>
      </c>
      <c r="D75" s="38">
        <v>2</v>
      </c>
      <c r="E75" s="38">
        <v>1</v>
      </c>
      <c r="F75" s="40">
        <v>2</v>
      </c>
      <c r="G75" s="42" t="s">
        <v>205</v>
      </c>
      <c r="H75" s="29">
        <v>42</v>
      </c>
      <c r="I75" s="109"/>
      <c r="J75" s="109"/>
      <c r="K75" s="109"/>
      <c r="L75" s="109"/>
      <c r="M75" s="216"/>
    </row>
    <row r="76" spans="1:13" ht="15" customHeight="1">
      <c r="A76" s="37">
        <v>2</v>
      </c>
      <c r="B76" s="38">
        <v>3</v>
      </c>
      <c r="C76" s="38">
        <v>1</v>
      </c>
      <c r="D76" s="38">
        <v>2</v>
      </c>
      <c r="E76" s="38">
        <v>1</v>
      </c>
      <c r="F76" s="40">
        <v>3</v>
      </c>
      <c r="G76" s="58" t="s">
        <v>206</v>
      </c>
      <c r="H76" s="29">
        <v>43</v>
      </c>
      <c r="I76" s="109"/>
      <c r="J76" s="109"/>
      <c r="K76" s="109"/>
      <c r="L76" s="109"/>
      <c r="M76" s="216"/>
    </row>
    <row r="77" spans="1:13" ht="27.75" customHeight="1">
      <c r="A77" s="37">
        <v>2</v>
      </c>
      <c r="B77" s="38">
        <v>3</v>
      </c>
      <c r="C77" s="38">
        <v>1</v>
      </c>
      <c r="D77" s="38">
        <v>3</v>
      </c>
      <c r="E77" s="38"/>
      <c r="F77" s="40"/>
      <c r="G77" s="58" t="s">
        <v>208</v>
      </c>
      <c r="H77" s="29">
        <v>44</v>
      </c>
      <c r="I77" s="112">
        <f>I78</f>
        <v>0</v>
      </c>
      <c r="J77" s="114">
        <f>J78</f>
        <v>0</v>
      </c>
      <c r="K77" s="113">
        <f>K78</f>
        <v>0</v>
      </c>
      <c r="L77" s="113">
        <f>L78</f>
        <v>0</v>
      </c>
      <c r="M77" s="216"/>
    </row>
    <row r="78" spans="1:13" ht="26.25" customHeight="1">
      <c r="A78" s="37">
        <v>2</v>
      </c>
      <c r="B78" s="38">
        <v>3</v>
      </c>
      <c r="C78" s="38">
        <v>1</v>
      </c>
      <c r="D78" s="38">
        <v>3</v>
      </c>
      <c r="E78" s="38">
        <v>1</v>
      </c>
      <c r="F78" s="40"/>
      <c r="G78" s="58" t="s">
        <v>209</v>
      </c>
      <c r="H78" s="29">
        <v>45</v>
      </c>
      <c r="I78" s="112">
        <f>SUM(I79:I81)</f>
        <v>0</v>
      </c>
      <c r="J78" s="114">
        <f>SUM(J79:J81)</f>
        <v>0</v>
      </c>
      <c r="K78" s="113">
        <f>SUM(K79:K81)</f>
        <v>0</v>
      </c>
      <c r="L78" s="113">
        <f>SUM(L79:L81)</f>
        <v>0</v>
      </c>
      <c r="M78" s="216"/>
    </row>
    <row r="79" spans="1:13" ht="15" customHeight="1">
      <c r="A79" s="34">
        <v>2</v>
      </c>
      <c r="B79" s="32">
        <v>3</v>
      </c>
      <c r="C79" s="32">
        <v>1</v>
      </c>
      <c r="D79" s="32">
        <v>3</v>
      </c>
      <c r="E79" s="32">
        <v>1</v>
      </c>
      <c r="F79" s="35">
        <v>1</v>
      </c>
      <c r="G79" s="65" t="s">
        <v>210</v>
      </c>
      <c r="H79" s="29">
        <v>46</v>
      </c>
      <c r="I79" s="134"/>
      <c r="J79" s="134"/>
      <c r="K79" s="134"/>
      <c r="L79" s="134"/>
      <c r="M79" s="216"/>
    </row>
    <row r="80" spans="1:13" ht="16.5" customHeight="1">
      <c r="A80" s="37">
        <v>2</v>
      </c>
      <c r="B80" s="38">
        <v>3</v>
      </c>
      <c r="C80" s="38">
        <v>1</v>
      </c>
      <c r="D80" s="38">
        <v>3</v>
      </c>
      <c r="E80" s="38">
        <v>1</v>
      </c>
      <c r="F80" s="40">
        <v>2</v>
      </c>
      <c r="G80" s="58" t="s">
        <v>211</v>
      </c>
      <c r="H80" s="29">
        <v>47</v>
      </c>
      <c r="I80" s="109"/>
      <c r="J80" s="109"/>
      <c r="K80" s="109"/>
      <c r="L80" s="109"/>
      <c r="M80" s="216"/>
    </row>
    <row r="81" spans="1:13" ht="17.25" customHeight="1">
      <c r="A81" s="34">
        <v>2</v>
      </c>
      <c r="B81" s="32">
        <v>3</v>
      </c>
      <c r="C81" s="32">
        <v>1</v>
      </c>
      <c r="D81" s="32">
        <v>3</v>
      </c>
      <c r="E81" s="32">
        <v>1</v>
      </c>
      <c r="F81" s="35">
        <v>3</v>
      </c>
      <c r="G81" s="65" t="s">
        <v>212</v>
      </c>
      <c r="H81" s="29">
        <v>48</v>
      </c>
      <c r="I81" s="134"/>
      <c r="J81" s="134"/>
      <c r="K81" s="134"/>
      <c r="L81" s="134"/>
      <c r="M81" s="216"/>
    </row>
    <row r="82" spans="1:13" ht="12.75" customHeight="1">
      <c r="A82" s="34">
        <v>2</v>
      </c>
      <c r="B82" s="32">
        <v>3</v>
      </c>
      <c r="C82" s="32">
        <v>2</v>
      </c>
      <c r="D82" s="32"/>
      <c r="E82" s="32"/>
      <c r="F82" s="35"/>
      <c r="G82" s="65" t="s">
        <v>213</v>
      </c>
      <c r="H82" s="29">
        <v>49</v>
      </c>
      <c r="I82" s="112">
        <f t="shared" ref="I82:L83" si="3">I83</f>
        <v>0</v>
      </c>
      <c r="J82" s="112">
        <f t="shared" si="3"/>
        <v>0</v>
      </c>
      <c r="K82" s="112">
        <f t="shared" si="3"/>
        <v>0</v>
      </c>
      <c r="L82" s="112">
        <f t="shared" si="3"/>
        <v>0</v>
      </c>
      <c r="M82" s="216"/>
    </row>
    <row r="83" spans="1:13" ht="12" customHeight="1">
      <c r="A83" s="34">
        <v>2</v>
      </c>
      <c r="B83" s="32">
        <v>3</v>
      </c>
      <c r="C83" s="32">
        <v>2</v>
      </c>
      <c r="D83" s="32">
        <v>1</v>
      </c>
      <c r="E83" s="32"/>
      <c r="F83" s="35"/>
      <c r="G83" s="65" t="s">
        <v>213</v>
      </c>
      <c r="H83" s="29">
        <v>50</v>
      </c>
      <c r="I83" s="112">
        <f t="shared" si="3"/>
        <v>0</v>
      </c>
      <c r="J83" s="112">
        <f t="shared" si="3"/>
        <v>0</v>
      </c>
      <c r="K83" s="112">
        <f t="shared" si="3"/>
        <v>0</v>
      </c>
      <c r="L83" s="112">
        <f t="shared" si="3"/>
        <v>0</v>
      </c>
      <c r="M83" s="216"/>
    </row>
    <row r="84" spans="1:13" ht="15.75" customHeight="1">
      <c r="A84" s="34">
        <v>2</v>
      </c>
      <c r="B84" s="32">
        <v>3</v>
      </c>
      <c r="C84" s="32">
        <v>2</v>
      </c>
      <c r="D84" s="32">
        <v>1</v>
      </c>
      <c r="E84" s="32">
        <v>1</v>
      </c>
      <c r="F84" s="35"/>
      <c r="G84" s="65" t="s">
        <v>213</v>
      </c>
      <c r="H84" s="29">
        <v>51</v>
      </c>
      <c r="I84" s="112">
        <f>SUM(I85)</f>
        <v>0</v>
      </c>
      <c r="J84" s="112">
        <f>SUM(J85)</f>
        <v>0</v>
      </c>
      <c r="K84" s="112">
        <f>SUM(K85)</f>
        <v>0</v>
      </c>
      <c r="L84" s="112">
        <f>SUM(L85)</f>
        <v>0</v>
      </c>
      <c r="M84" s="216"/>
    </row>
    <row r="85" spans="1:13" ht="13.5" customHeight="1">
      <c r="A85" s="34">
        <v>2</v>
      </c>
      <c r="B85" s="32">
        <v>3</v>
      </c>
      <c r="C85" s="32">
        <v>2</v>
      </c>
      <c r="D85" s="32">
        <v>1</v>
      </c>
      <c r="E85" s="32">
        <v>1</v>
      </c>
      <c r="F85" s="35">
        <v>1</v>
      </c>
      <c r="G85" s="65" t="s">
        <v>213</v>
      </c>
      <c r="H85" s="29">
        <v>52</v>
      </c>
      <c r="I85" s="109"/>
      <c r="J85" s="109"/>
      <c r="K85" s="109"/>
      <c r="L85" s="109"/>
      <c r="M85" s="216"/>
    </row>
    <row r="86" spans="1:13" ht="16.5" customHeight="1">
      <c r="A86" s="25">
        <v>2</v>
      </c>
      <c r="B86" s="26">
        <v>4</v>
      </c>
      <c r="C86" s="26"/>
      <c r="D86" s="26"/>
      <c r="E86" s="26"/>
      <c r="F86" s="28"/>
      <c r="G86" s="66" t="s">
        <v>214</v>
      </c>
      <c r="H86" s="29">
        <v>53</v>
      </c>
      <c r="I86" s="112">
        <f t="shared" ref="I86:L88" si="4">I87</f>
        <v>0</v>
      </c>
      <c r="J86" s="114">
        <f t="shared" si="4"/>
        <v>0</v>
      </c>
      <c r="K86" s="113">
        <f t="shared" si="4"/>
        <v>0</v>
      </c>
      <c r="L86" s="113">
        <f t="shared" si="4"/>
        <v>0</v>
      </c>
      <c r="M86" s="216"/>
    </row>
    <row r="87" spans="1:13" ht="15.75" customHeight="1">
      <c r="A87" s="37">
        <v>2</v>
      </c>
      <c r="B87" s="38">
        <v>4</v>
      </c>
      <c r="C87" s="38">
        <v>1</v>
      </c>
      <c r="D87" s="38"/>
      <c r="E87" s="38"/>
      <c r="F87" s="40"/>
      <c r="G87" s="58" t="s">
        <v>215</v>
      </c>
      <c r="H87" s="29">
        <v>54</v>
      </c>
      <c r="I87" s="112">
        <f t="shared" si="4"/>
        <v>0</v>
      </c>
      <c r="J87" s="114">
        <f t="shared" si="4"/>
        <v>0</v>
      </c>
      <c r="K87" s="113">
        <f t="shared" si="4"/>
        <v>0</v>
      </c>
      <c r="L87" s="113">
        <f t="shared" si="4"/>
        <v>0</v>
      </c>
      <c r="M87" s="216"/>
    </row>
    <row r="88" spans="1:13" ht="17.25" customHeight="1">
      <c r="A88" s="37">
        <v>2</v>
      </c>
      <c r="B88" s="38">
        <v>4</v>
      </c>
      <c r="C88" s="38">
        <v>1</v>
      </c>
      <c r="D88" s="38">
        <v>1</v>
      </c>
      <c r="E88" s="38"/>
      <c r="F88" s="40"/>
      <c r="G88" s="42" t="s">
        <v>215</v>
      </c>
      <c r="H88" s="29">
        <v>55</v>
      </c>
      <c r="I88" s="112">
        <f t="shared" si="4"/>
        <v>0</v>
      </c>
      <c r="J88" s="114">
        <f t="shared" si="4"/>
        <v>0</v>
      </c>
      <c r="K88" s="113">
        <f t="shared" si="4"/>
        <v>0</v>
      </c>
      <c r="L88" s="113">
        <f t="shared" si="4"/>
        <v>0</v>
      </c>
      <c r="M88" s="216"/>
    </row>
    <row r="89" spans="1:13" ht="18" customHeight="1">
      <c r="A89" s="37">
        <v>2</v>
      </c>
      <c r="B89" s="38">
        <v>4</v>
      </c>
      <c r="C89" s="38">
        <v>1</v>
      </c>
      <c r="D89" s="38">
        <v>1</v>
      </c>
      <c r="E89" s="38">
        <v>1</v>
      </c>
      <c r="F89" s="40"/>
      <c r="G89" s="42" t="s">
        <v>215</v>
      </c>
      <c r="H89" s="29">
        <v>56</v>
      </c>
      <c r="I89" s="112">
        <f>SUM(I90:I92)</f>
        <v>0</v>
      </c>
      <c r="J89" s="114">
        <f>SUM(J90:J92)</f>
        <v>0</v>
      </c>
      <c r="K89" s="113">
        <f>SUM(K90:K92)</f>
        <v>0</v>
      </c>
      <c r="L89" s="113">
        <f>SUM(L90:L92)</f>
        <v>0</v>
      </c>
      <c r="M89" s="216"/>
    </row>
    <row r="90" spans="1:13" ht="14.25" customHeight="1">
      <c r="A90" s="37">
        <v>2</v>
      </c>
      <c r="B90" s="38">
        <v>4</v>
      </c>
      <c r="C90" s="38">
        <v>1</v>
      </c>
      <c r="D90" s="38">
        <v>1</v>
      </c>
      <c r="E90" s="38">
        <v>1</v>
      </c>
      <c r="F90" s="40">
        <v>1</v>
      </c>
      <c r="G90" s="42" t="s">
        <v>216</v>
      </c>
      <c r="H90" s="29">
        <v>57</v>
      </c>
      <c r="I90" s="109"/>
      <c r="J90" s="109"/>
      <c r="K90" s="109"/>
      <c r="L90" s="109"/>
      <c r="M90" s="216"/>
    </row>
    <row r="91" spans="1:13" ht="13.5" customHeight="1">
      <c r="A91" s="37">
        <v>2</v>
      </c>
      <c r="B91" s="37">
        <v>4</v>
      </c>
      <c r="C91" s="37">
        <v>1</v>
      </c>
      <c r="D91" s="38">
        <v>1</v>
      </c>
      <c r="E91" s="38">
        <v>1</v>
      </c>
      <c r="F91" s="67">
        <v>2</v>
      </c>
      <c r="G91" s="39" t="s">
        <v>217</v>
      </c>
      <c r="H91" s="29">
        <v>58</v>
      </c>
      <c r="I91" s="109"/>
      <c r="J91" s="109"/>
      <c r="K91" s="109"/>
      <c r="L91" s="109"/>
      <c r="M91" s="216"/>
    </row>
    <row r="92" spans="1:13">
      <c r="A92" s="37">
        <v>2</v>
      </c>
      <c r="B92" s="38">
        <v>4</v>
      </c>
      <c r="C92" s="37">
        <v>1</v>
      </c>
      <c r="D92" s="38">
        <v>1</v>
      </c>
      <c r="E92" s="38">
        <v>1</v>
      </c>
      <c r="F92" s="67">
        <v>3</v>
      </c>
      <c r="G92" s="39" t="s">
        <v>218</v>
      </c>
      <c r="H92" s="29">
        <v>59</v>
      </c>
      <c r="I92" s="109"/>
      <c r="J92" s="109"/>
      <c r="K92" s="109"/>
      <c r="L92" s="109"/>
      <c r="M92" s="216"/>
    </row>
    <row r="93" spans="1:13">
      <c r="A93" s="25">
        <v>2</v>
      </c>
      <c r="B93" s="26">
        <v>5</v>
      </c>
      <c r="C93" s="25"/>
      <c r="D93" s="26"/>
      <c r="E93" s="26"/>
      <c r="F93" s="68"/>
      <c r="G93" s="27" t="s">
        <v>219</v>
      </c>
      <c r="H93" s="29">
        <v>60</v>
      </c>
      <c r="I93" s="112">
        <f>SUM(I94+I99+I104)</f>
        <v>0</v>
      </c>
      <c r="J93" s="114">
        <f>SUM(J94+J99+J104)</f>
        <v>0</v>
      </c>
      <c r="K93" s="113">
        <f>SUM(K94+K99+K104)</f>
        <v>0</v>
      </c>
      <c r="L93" s="113">
        <f>SUM(L94+L99+L104)</f>
        <v>0</v>
      </c>
      <c r="M93" s="216"/>
    </row>
    <row r="94" spans="1:13">
      <c r="A94" s="34">
        <v>2</v>
      </c>
      <c r="B94" s="32">
        <v>5</v>
      </c>
      <c r="C94" s="34">
        <v>1</v>
      </c>
      <c r="D94" s="32"/>
      <c r="E94" s="32"/>
      <c r="F94" s="69"/>
      <c r="G94" s="45" t="s">
        <v>220</v>
      </c>
      <c r="H94" s="29">
        <v>61</v>
      </c>
      <c r="I94" s="117">
        <f t="shared" ref="I94:L95" si="5">I95</f>
        <v>0</v>
      </c>
      <c r="J94" s="116">
        <f t="shared" si="5"/>
        <v>0</v>
      </c>
      <c r="K94" s="115">
        <f t="shared" si="5"/>
        <v>0</v>
      </c>
      <c r="L94" s="115">
        <f t="shared" si="5"/>
        <v>0</v>
      </c>
      <c r="M94" s="216"/>
    </row>
    <row r="95" spans="1:13">
      <c r="A95" s="37">
        <v>2</v>
      </c>
      <c r="B95" s="38">
        <v>5</v>
      </c>
      <c r="C95" s="37">
        <v>1</v>
      </c>
      <c r="D95" s="38">
        <v>1</v>
      </c>
      <c r="E95" s="38"/>
      <c r="F95" s="67"/>
      <c r="G95" s="39" t="s">
        <v>220</v>
      </c>
      <c r="H95" s="29">
        <v>62</v>
      </c>
      <c r="I95" s="112">
        <f t="shared" si="5"/>
        <v>0</v>
      </c>
      <c r="J95" s="114">
        <f t="shared" si="5"/>
        <v>0</v>
      </c>
      <c r="K95" s="113">
        <f t="shared" si="5"/>
        <v>0</v>
      </c>
      <c r="L95" s="113">
        <f t="shared" si="5"/>
        <v>0</v>
      </c>
      <c r="M95" s="216"/>
    </row>
    <row r="96" spans="1:13">
      <c r="A96" s="37">
        <v>2</v>
      </c>
      <c r="B96" s="38">
        <v>5</v>
      </c>
      <c r="C96" s="37">
        <v>1</v>
      </c>
      <c r="D96" s="38">
        <v>1</v>
      </c>
      <c r="E96" s="38">
        <v>1</v>
      </c>
      <c r="F96" s="67"/>
      <c r="G96" s="39" t="s">
        <v>220</v>
      </c>
      <c r="H96" s="29">
        <v>63</v>
      </c>
      <c r="I96" s="112">
        <f>SUM(I97:I98)</f>
        <v>0</v>
      </c>
      <c r="J96" s="114">
        <f>SUM(J97:J98)</f>
        <v>0</v>
      </c>
      <c r="K96" s="113">
        <f>SUM(K97:K98)</f>
        <v>0</v>
      </c>
      <c r="L96" s="113">
        <f>SUM(L97:L98)</f>
        <v>0</v>
      </c>
      <c r="M96" s="216"/>
    </row>
    <row r="97" spans="1:13" ht="26.4">
      <c r="A97" s="37">
        <v>2</v>
      </c>
      <c r="B97" s="38">
        <v>5</v>
      </c>
      <c r="C97" s="37">
        <v>1</v>
      </c>
      <c r="D97" s="38">
        <v>1</v>
      </c>
      <c r="E97" s="38">
        <v>1</v>
      </c>
      <c r="F97" s="67">
        <v>1</v>
      </c>
      <c r="G97" s="41" t="s">
        <v>221</v>
      </c>
      <c r="H97" s="29">
        <v>64</v>
      </c>
      <c r="I97" s="109"/>
      <c r="J97" s="109"/>
      <c r="K97" s="109"/>
      <c r="L97" s="109"/>
      <c r="M97" s="216"/>
    </row>
    <row r="98" spans="1:13" ht="15.75" customHeight="1">
      <c r="A98" s="37">
        <v>2</v>
      </c>
      <c r="B98" s="38">
        <v>5</v>
      </c>
      <c r="C98" s="37">
        <v>1</v>
      </c>
      <c r="D98" s="38">
        <v>1</v>
      </c>
      <c r="E98" s="38">
        <v>1</v>
      </c>
      <c r="F98" s="67">
        <v>2</v>
      </c>
      <c r="G98" s="41" t="s">
        <v>222</v>
      </c>
      <c r="H98" s="29">
        <v>65</v>
      </c>
      <c r="I98" s="109"/>
      <c r="J98" s="109"/>
      <c r="K98" s="109"/>
      <c r="L98" s="109"/>
      <c r="M98" s="216"/>
    </row>
    <row r="99" spans="1:13" ht="12" customHeight="1">
      <c r="A99" s="37">
        <v>2</v>
      </c>
      <c r="B99" s="38">
        <v>5</v>
      </c>
      <c r="C99" s="37">
        <v>2</v>
      </c>
      <c r="D99" s="38"/>
      <c r="E99" s="38"/>
      <c r="F99" s="67"/>
      <c r="G99" s="41" t="s">
        <v>223</v>
      </c>
      <c r="H99" s="29">
        <v>66</v>
      </c>
      <c r="I99" s="112">
        <f t="shared" ref="I99:L100" si="6">I100</f>
        <v>0</v>
      </c>
      <c r="J99" s="114">
        <f t="shared" si="6"/>
        <v>0</v>
      </c>
      <c r="K99" s="113">
        <f t="shared" si="6"/>
        <v>0</v>
      </c>
      <c r="L99" s="112">
        <f t="shared" si="6"/>
        <v>0</v>
      </c>
      <c r="M99" s="216"/>
    </row>
    <row r="100" spans="1:13" ht="15.75" customHeight="1">
      <c r="A100" s="42">
        <v>2</v>
      </c>
      <c r="B100" s="37">
        <v>5</v>
      </c>
      <c r="C100" s="38">
        <v>2</v>
      </c>
      <c r="D100" s="39">
        <v>1</v>
      </c>
      <c r="E100" s="37"/>
      <c r="F100" s="67"/>
      <c r="G100" s="39" t="s">
        <v>223</v>
      </c>
      <c r="H100" s="29">
        <v>67</v>
      </c>
      <c r="I100" s="112">
        <f t="shared" si="6"/>
        <v>0</v>
      </c>
      <c r="J100" s="114">
        <f t="shared" si="6"/>
        <v>0</v>
      </c>
      <c r="K100" s="113">
        <f t="shared" si="6"/>
        <v>0</v>
      </c>
      <c r="L100" s="112">
        <f t="shared" si="6"/>
        <v>0</v>
      </c>
      <c r="M100" s="216"/>
    </row>
    <row r="101" spans="1:13" ht="15" customHeight="1">
      <c r="A101" s="42">
        <v>2</v>
      </c>
      <c r="B101" s="37">
        <v>5</v>
      </c>
      <c r="C101" s="38">
        <v>2</v>
      </c>
      <c r="D101" s="39">
        <v>1</v>
      </c>
      <c r="E101" s="37">
        <v>1</v>
      </c>
      <c r="F101" s="67"/>
      <c r="G101" s="39" t="s">
        <v>223</v>
      </c>
      <c r="H101" s="29">
        <v>68</v>
      </c>
      <c r="I101" s="112">
        <f>SUM(I102:I103)</f>
        <v>0</v>
      </c>
      <c r="J101" s="114">
        <f>SUM(J102:J103)</f>
        <v>0</v>
      </c>
      <c r="K101" s="113">
        <f>SUM(K102:K103)</f>
        <v>0</v>
      </c>
      <c r="L101" s="112">
        <f>SUM(L102:L103)</f>
        <v>0</v>
      </c>
      <c r="M101" s="216"/>
    </row>
    <row r="102" spans="1:13" ht="26.4">
      <c r="A102" s="42">
        <v>2</v>
      </c>
      <c r="B102" s="37">
        <v>5</v>
      </c>
      <c r="C102" s="38">
        <v>2</v>
      </c>
      <c r="D102" s="39">
        <v>1</v>
      </c>
      <c r="E102" s="37">
        <v>1</v>
      </c>
      <c r="F102" s="67">
        <v>1</v>
      </c>
      <c r="G102" s="41" t="s">
        <v>224</v>
      </c>
      <c r="H102" s="29">
        <v>69</v>
      </c>
      <c r="I102" s="109"/>
      <c r="J102" s="109"/>
      <c r="K102" s="109"/>
      <c r="L102" s="109"/>
      <c r="M102" s="216"/>
    </row>
    <row r="103" spans="1:13" ht="25.5" customHeight="1">
      <c r="A103" s="42">
        <v>2</v>
      </c>
      <c r="B103" s="37">
        <v>5</v>
      </c>
      <c r="C103" s="38">
        <v>2</v>
      </c>
      <c r="D103" s="39">
        <v>1</v>
      </c>
      <c r="E103" s="37">
        <v>1</v>
      </c>
      <c r="F103" s="67">
        <v>2</v>
      </c>
      <c r="G103" s="41" t="s">
        <v>225</v>
      </c>
      <c r="H103" s="29">
        <v>70</v>
      </c>
      <c r="I103" s="109"/>
      <c r="J103" s="109"/>
      <c r="K103" s="109"/>
      <c r="L103" s="109"/>
      <c r="M103" s="216"/>
    </row>
    <row r="104" spans="1:13" ht="28.5" customHeight="1">
      <c r="A104" s="42">
        <v>2</v>
      </c>
      <c r="B104" s="37">
        <v>5</v>
      </c>
      <c r="C104" s="38">
        <v>3</v>
      </c>
      <c r="D104" s="39"/>
      <c r="E104" s="37"/>
      <c r="F104" s="67"/>
      <c r="G104" s="41" t="s">
        <v>226</v>
      </c>
      <c r="H104" s="29">
        <v>71</v>
      </c>
      <c r="I104" s="112">
        <f t="shared" ref="I104:L105" si="7">I105</f>
        <v>0</v>
      </c>
      <c r="J104" s="114">
        <f t="shared" si="7"/>
        <v>0</v>
      </c>
      <c r="K104" s="113">
        <f t="shared" si="7"/>
        <v>0</v>
      </c>
      <c r="L104" s="112">
        <f t="shared" si="7"/>
        <v>0</v>
      </c>
      <c r="M104" s="216"/>
    </row>
    <row r="105" spans="1:13" ht="27" customHeight="1">
      <c r="A105" s="42">
        <v>2</v>
      </c>
      <c r="B105" s="37">
        <v>5</v>
      </c>
      <c r="C105" s="38">
        <v>3</v>
      </c>
      <c r="D105" s="39">
        <v>1</v>
      </c>
      <c r="E105" s="37"/>
      <c r="F105" s="67"/>
      <c r="G105" s="41" t="s">
        <v>227</v>
      </c>
      <c r="H105" s="29">
        <v>72</v>
      </c>
      <c r="I105" s="112">
        <f t="shared" si="7"/>
        <v>0</v>
      </c>
      <c r="J105" s="114">
        <f t="shared" si="7"/>
        <v>0</v>
      </c>
      <c r="K105" s="113">
        <f t="shared" si="7"/>
        <v>0</v>
      </c>
      <c r="L105" s="112">
        <f t="shared" si="7"/>
        <v>0</v>
      </c>
      <c r="M105" s="216"/>
    </row>
    <row r="106" spans="1:13" ht="30" customHeight="1">
      <c r="A106" s="46">
        <v>2</v>
      </c>
      <c r="B106" s="47">
        <v>5</v>
      </c>
      <c r="C106" s="48">
        <v>3</v>
      </c>
      <c r="D106" s="49">
        <v>1</v>
      </c>
      <c r="E106" s="47">
        <v>1</v>
      </c>
      <c r="F106" s="70"/>
      <c r="G106" s="71" t="s">
        <v>227</v>
      </c>
      <c r="H106" s="29">
        <v>73</v>
      </c>
      <c r="I106" s="131">
        <f>SUM(I107:I108)</f>
        <v>0</v>
      </c>
      <c r="J106" s="133">
        <f>SUM(J107:J108)</f>
        <v>0</v>
      </c>
      <c r="K106" s="132">
        <f>SUM(K107:K108)</f>
        <v>0</v>
      </c>
      <c r="L106" s="131">
        <f>SUM(L107:L108)</f>
        <v>0</v>
      </c>
      <c r="M106" s="216"/>
    </row>
    <row r="107" spans="1:13" ht="26.25" customHeight="1">
      <c r="A107" s="42">
        <v>2</v>
      </c>
      <c r="B107" s="37">
        <v>5</v>
      </c>
      <c r="C107" s="38">
        <v>3</v>
      </c>
      <c r="D107" s="39">
        <v>1</v>
      </c>
      <c r="E107" s="37">
        <v>1</v>
      </c>
      <c r="F107" s="67">
        <v>1</v>
      </c>
      <c r="G107" s="41" t="s">
        <v>227</v>
      </c>
      <c r="H107" s="29">
        <v>74</v>
      </c>
      <c r="I107" s="109"/>
      <c r="J107" s="109"/>
      <c r="K107" s="109"/>
      <c r="L107" s="109"/>
      <c r="M107" s="216"/>
    </row>
    <row r="108" spans="1:13" ht="26.25" customHeight="1">
      <c r="A108" s="46">
        <v>2</v>
      </c>
      <c r="B108" s="47">
        <v>5</v>
      </c>
      <c r="C108" s="48">
        <v>3</v>
      </c>
      <c r="D108" s="49">
        <v>1</v>
      </c>
      <c r="E108" s="47">
        <v>1</v>
      </c>
      <c r="F108" s="70">
        <v>2</v>
      </c>
      <c r="G108" s="71" t="s">
        <v>228</v>
      </c>
      <c r="H108" s="29">
        <v>75</v>
      </c>
      <c r="I108" s="109"/>
      <c r="J108" s="109"/>
      <c r="K108" s="109"/>
      <c r="L108" s="109"/>
      <c r="M108" s="216"/>
    </row>
    <row r="109" spans="1:13" ht="27.75" customHeight="1">
      <c r="A109" s="72">
        <v>2</v>
      </c>
      <c r="B109" s="73">
        <v>5</v>
      </c>
      <c r="C109" s="74">
        <v>3</v>
      </c>
      <c r="D109" s="71">
        <v>2</v>
      </c>
      <c r="E109" s="73"/>
      <c r="F109" s="75"/>
      <c r="G109" s="71" t="s">
        <v>229</v>
      </c>
      <c r="H109" s="29">
        <v>76</v>
      </c>
      <c r="I109" s="131">
        <f>I110</f>
        <v>0</v>
      </c>
      <c r="J109" s="131">
        <f>J110</f>
        <v>0</v>
      </c>
      <c r="K109" s="131">
        <f>K110</f>
        <v>0</v>
      </c>
      <c r="L109" s="131">
        <f>L110</f>
        <v>0</v>
      </c>
      <c r="M109" s="216"/>
    </row>
    <row r="110" spans="1:13" ht="25.5" customHeight="1">
      <c r="A110" s="72">
        <v>2</v>
      </c>
      <c r="B110" s="73">
        <v>5</v>
      </c>
      <c r="C110" s="74">
        <v>3</v>
      </c>
      <c r="D110" s="71">
        <v>2</v>
      </c>
      <c r="E110" s="73">
        <v>1</v>
      </c>
      <c r="F110" s="75"/>
      <c r="G110" s="71" t="s">
        <v>229</v>
      </c>
      <c r="H110" s="29">
        <v>77</v>
      </c>
      <c r="I110" s="131">
        <f>SUM(I111:I112)</f>
        <v>0</v>
      </c>
      <c r="J110" s="131">
        <f>SUM(J111:J112)</f>
        <v>0</v>
      </c>
      <c r="K110" s="131">
        <f>SUM(K111:K112)</f>
        <v>0</v>
      </c>
      <c r="L110" s="131">
        <f>SUM(L111:L112)</f>
        <v>0</v>
      </c>
      <c r="M110" s="216"/>
    </row>
    <row r="111" spans="1:13" ht="30" customHeight="1">
      <c r="A111" s="72">
        <v>2</v>
      </c>
      <c r="B111" s="73">
        <v>5</v>
      </c>
      <c r="C111" s="74">
        <v>3</v>
      </c>
      <c r="D111" s="71">
        <v>2</v>
      </c>
      <c r="E111" s="73">
        <v>1</v>
      </c>
      <c r="F111" s="75">
        <v>1</v>
      </c>
      <c r="G111" s="71" t="s">
        <v>229</v>
      </c>
      <c r="H111" s="29">
        <v>78</v>
      </c>
      <c r="I111" s="109"/>
      <c r="J111" s="109"/>
      <c r="K111" s="109"/>
      <c r="L111" s="109"/>
      <c r="M111" s="216"/>
    </row>
    <row r="112" spans="1:13" ht="18" customHeight="1">
      <c r="A112" s="72">
        <v>2</v>
      </c>
      <c r="B112" s="73">
        <v>5</v>
      </c>
      <c r="C112" s="74">
        <v>3</v>
      </c>
      <c r="D112" s="71">
        <v>2</v>
      </c>
      <c r="E112" s="73">
        <v>1</v>
      </c>
      <c r="F112" s="75">
        <v>2</v>
      </c>
      <c r="G112" s="71" t="s">
        <v>230</v>
      </c>
      <c r="H112" s="29">
        <v>79</v>
      </c>
      <c r="I112" s="109"/>
      <c r="J112" s="109"/>
      <c r="K112" s="109"/>
      <c r="L112" s="109"/>
      <c r="M112" s="216"/>
    </row>
    <row r="113" spans="1:13" ht="16.5" customHeight="1">
      <c r="A113" s="66">
        <v>2</v>
      </c>
      <c r="B113" s="25">
        <v>6</v>
      </c>
      <c r="C113" s="26"/>
      <c r="D113" s="27"/>
      <c r="E113" s="25"/>
      <c r="F113" s="68"/>
      <c r="G113" s="76" t="s">
        <v>231</v>
      </c>
      <c r="H113" s="29">
        <v>80</v>
      </c>
      <c r="I113" s="112">
        <f>SUM(I114+I119+I123+I127+I131+I135)</f>
        <v>0</v>
      </c>
      <c r="J113" s="112">
        <f>SUM(J114+J119+J123+J127+J131+J135)</f>
        <v>0</v>
      </c>
      <c r="K113" s="112">
        <f>SUM(K114+K119+K123+K127+K131+K135)</f>
        <v>0</v>
      </c>
      <c r="L113" s="112">
        <f>SUM(L114+L119+L123+L127+L131+L135)</f>
        <v>0</v>
      </c>
      <c r="M113" s="216"/>
    </row>
    <row r="114" spans="1:13" ht="14.25" customHeight="1">
      <c r="A114" s="46">
        <v>2</v>
      </c>
      <c r="B114" s="47">
        <v>6</v>
      </c>
      <c r="C114" s="48">
        <v>1</v>
      </c>
      <c r="D114" s="49"/>
      <c r="E114" s="47"/>
      <c r="F114" s="70"/>
      <c r="G114" s="71" t="s">
        <v>232</v>
      </c>
      <c r="H114" s="29">
        <v>81</v>
      </c>
      <c r="I114" s="131">
        <f t="shared" ref="I114:L115" si="8">I115</f>
        <v>0</v>
      </c>
      <c r="J114" s="133">
        <f t="shared" si="8"/>
        <v>0</v>
      </c>
      <c r="K114" s="132">
        <f t="shared" si="8"/>
        <v>0</v>
      </c>
      <c r="L114" s="131">
        <f t="shared" si="8"/>
        <v>0</v>
      </c>
      <c r="M114" s="216"/>
    </row>
    <row r="115" spans="1:13" ht="14.25" customHeight="1">
      <c r="A115" s="42">
        <v>2</v>
      </c>
      <c r="B115" s="37">
        <v>6</v>
      </c>
      <c r="C115" s="38">
        <v>1</v>
      </c>
      <c r="D115" s="39">
        <v>1</v>
      </c>
      <c r="E115" s="37"/>
      <c r="F115" s="67"/>
      <c r="G115" s="39" t="s">
        <v>232</v>
      </c>
      <c r="H115" s="29">
        <v>82</v>
      </c>
      <c r="I115" s="112">
        <f t="shared" si="8"/>
        <v>0</v>
      </c>
      <c r="J115" s="114">
        <f t="shared" si="8"/>
        <v>0</v>
      </c>
      <c r="K115" s="113">
        <f t="shared" si="8"/>
        <v>0</v>
      </c>
      <c r="L115" s="112">
        <f t="shared" si="8"/>
        <v>0</v>
      </c>
      <c r="M115" s="216"/>
    </row>
    <row r="116" spans="1:13">
      <c r="A116" s="42">
        <v>2</v>
      </c>
      <c r="B116" s="37">
        <v>6</v>
      </c>
      <c r="C116" s="38">
        <v>1</v>
      </c>
      <c r="D116" s="39">
        <v>1</v>
      </c>
      <c r="E116" s="37">
        <v>1</v>
      </c>
      <c r="F116" s="67"/>
      <c r="G116" s="39" t="s">
        <v>232</v>
      </c>
      <c r="H116" s="29">
        <v>83</v>
      </c>
      <c r="I116" s="112">
        <f>SUM(I117:I118)</f>
        <v>0</v>
      </c>
      <c r="J116" s="114">
        <f>SUM(J117:J118)</f>
        <v>0</v>
      </c>
      <c r="K116" s="113">
        <f>SUM(K117:K118)</f>
        <v>0</v>
      </c>
      <c r="L116" s="112">
        <f>SUM(L117:L118)</f>
        <v>0</v>
      </c>
      <c r="M116" s="216"/>
    </row>
    <row r="117" spans="1:13" ht="13.5" customHeight="1">
      <c r="A117" s="42">
        <v>2</v>
      </c>
      <c r="B117" s="37">
        <v>6</v>
      </c>
      <c r="C117" s="38">
        <v>1</v>
      </c>
      <c r="D117" s="39">
        <v>1</v>
      </c>
      <c r="E117" s="37">
        <v>1</v>
      </c>
      <c r="F117" s="67">
        <v>1</v>
      </c>
      <c r="G117" s="39" t="s">
        <v>233</v>
      </c>
      <c r="H117" s="29">
        <v>84</v>
      </c>
      <c r="I117" s="109"/>
      <c r="J117" s="109"/>
      <c r="K117" s="109"/>
      <c r="L117" s="109"/>
      <c r="M117" s="216"/>
    </row>
    <row r="118" spans="1:13">
      <c r="A118" s="52">
        <v>2</v>
      </c>
      <c r="B118" s="34">
        <v>6</v>
      </c>
      <c r="C118" s="32">
        <v>1</v>
      </c>
      <c r="D118" s="33">
        <v>1</v>
      </c>
      <c r="E118" s="34">
        <v>1</v>
      </c>
      <c r="F118" s="69">
        <v>2</v>
      </c>
      <c r="G118" s="33" t="s">
        <v>234</v>
      </c>
      <c r="H118" s="29">
        <v>85</v>
      </c>
      <c r="I118" s="134"/>
      <c r="J118" s="134"/>
      <c r="K118" s="134"/>
      <c r="L118" s="134"/>
      <c r="M118" s="216"/>
    </row>
    <row r="119" spans="1:13" ht="26.4">
      <c r="A119" s="42">
        <v>2</v>
      </c>
      <c r="B119" s="37">
        <v>6</v>
      </c>
      <c r="C119" s="38">
        <v>2</v>
      </c>
      <c r="D119" s="39"/>
      <c r="E119" s="37"/>
      <c r="F119" s="67"/>
      <c r="G119" s="41" t="s">
        <v>235</v>
      </c>
      <c r="H119" s="29">
        <v>86</v>
      </c>
      <c r="I119" s="112">
        <f t="shared" ref="I119:L121" si="9">I120</f>
        <v>0</v>
      </c>
      <c r="J119" s="114">
        <f t="shared" si="9"/>
        <v>0</v>
      </c>
      <c r="K119" s="113">
        <f t="shared" si="9"/>
        <v>0</v>
      </c>
      <c r="L119" s="112">
        <f t="shared" si="9"/>
        <v>0</v>
      </c>
      <c r="M119" s="216"/>
    </row>
    <row r="120" spans="1:13" ht="14.25" customHeight="1">
      <c r="A120" s="42">
        <v>2</v>
      </c>
      <c r="B120" s="37">
        <v>6</v>
      </c>
      <c r="C120" s="38">
        <v>2</v>
      </c>
      <c r="D120" s="39">
        <v>1</v>
      </c>
      <c r="E120" s="37"/>
      <c r="F120" s="67"/>
      <c r="G120" s="41" t="s">
        <v>235</v>
      </c>
      <c r="H120" s="29">
        <v>87</v>
      </c>
      <c r="I120" s="112">
        <f t="shared" si="9"/>
        <v>0</v>
      </c>
      <c r="J120" s="114">
        <f t="shared" si="9"/>
        <v>0</v>
      </c>
      <c r="K120" s="113">
        <f t="shared" si="9"/>
        <v>0</v>
      </c>
      <c r="L120" s="112">
        <f t="shared" si="9"/>
        <v>0</v>
      </c>
      <c r="M120" s="216"/>
    </row>
    <row r="121" spans="1:13" ht="14.25" customHeight="1">
      <c r="A121" s="42">
        <v>2</v>
      </c>
      <c r="B121" s="37">
        <v>6</v>
      </c>
      <c r="C121" s="38">
        <v>2</v>
      </c>
      <c r="D121" s="39">
        <v>1</v>
      </c>
      <c r="E121" s="37">
        <v>1</v>
      </c>
      <c r="F121" s="67"/>
      <c r="G121" s="41" t="s">
        <v>235</v>
      </c>
      <c r="H121" s="29">
        <v>88</v>
      </c>
      <c r="I121" s="141">
        <f t="shared" si="9"/>
        <v>0</v>
      </c>
      <c r="J121" s="143">
        <f t="shared" si="9"/>
        <v>0</v>
      </c>
      <c r="K121" s="142">
        <f t="shared" si="9"/>
        <v>0</v>
      </c>
      <c r="L121" s="141">
        <f t="shared" si="9"/>
        <v>0</v>
      </c>
      <c r="M121" s="216"/>
    </row>
    <row r="122" spans="1:13" ht="26.4">
      <c r="A122" s="42">
        <v>2</v>
      </c>
      <c r="B122" s="37">
        <v>6</v>
      </c>
      <c r="C122" s="38">
        <v>2</v>
      </c>
      <c r="D122" s="39">
        <v>1</v>
      </c>
      <c r="E122" s="37">
        <v>1</v>
      </c>
      <c r="F122" s="67">
        <v>1</v>
      </c>
      <c r="G122" s="41" t="s">
        <v>235</v>
      </c>
      <c r="H122" s="29">
        <v>89</v>
      </c>
      <c r="I122" s="109"/>
      <c r="J122" s="109"/>
      <c r="K122" s="109"/>
      <c r="L122" s="109"/>
      <c r="M122" s="216"/>
    </row>
    <row r="123" spans="1:13" ht="26.25" customHeight="1">
      <c r="A123" s="52">
        <v>2</v>
      </c>
      <c r="B123" s="34">
        <v>6</v>
      </c>
      <c r="C123" s="32">
        <v>3</v>
      </c>
      <c r="D123" s="33"/>
      <c r="E123" s="34"/>
      <c r="F123" s="69"/>
      <c r="G123" s="45" t="s">
        <v>236</v>
      </c>
      <c r="H123" s="29">
        <v>90</v>
      </c>
      <c r="I123" s="117">
        <f t="shared" ref="I123:L125" si="10">I124</f>
        <v>0</v>
      </c>
      <c r="J123" s="116">
        <f t="shared" si="10"/>
        <v>0</v>
      </c>
      <c r="K123" s="115">
        <f t="shared" si="10"/>
        <v>0</v>
      </c>
      <c r="L123" s="117">
        <f t="shared" si="10"/>
        <v>0</v>
      </c>
      <c r="M123" s="216"/>
    </row>
    <row r="124" spans="1:13" ht="26.4">
      <c r="A124" s="42">
        <v>2</v>
      </c>
      <c r="B124" s="37">
        <v>6</v>
      </c>
      <c r="C124" s="38">
        <v>3</v>
      </c>
      <c r="D124" s="39">
        <v>1</v>
      </c>
      <c r="E124" s="37"/>
      <c r="F124" s="67"/>
      <c r="G124" s="39" t="s">
        <v>236</v>
      </c>
      <c r="H124" s="29">
        <v>91</v>
      </c>
      <c r="I124" s="112">
        <f t="shared" si="10"/>
        <v>0</v>
      </c>
      <c r="J124" s="114">
        <f t="shared" si="10"/>
        <v>0</v>
      </c>
      <c r="K124" s="113">
        <f t="shared" si="10"/>
        <v>0</v>
      </c>
      <c r="L124" s="112">
        <f t="shared" si="10"/>
        <v>0</v>
      </c>
      <c r="M124" s="216"/>
    </row>
    <row r="125" spans="1:13" ht="26.25" customHeight="1">
      <c r="A125" s="42">
        <v>2</v>
      </c>
      <c r="B125" s="37">
        <v>6</v>
      </c>
      <c r="C125" s="38">
        <v>3</v>
      </c>
      <c r="D125" s="39">
        <v>1</v>
      </c>
      <c r="E125" s="37">
        <v>1</v>
      </c>
      <c r="F125" s="67"/>
      <c r="G125" s="39" t="s">
        <v>236</v>
      </c>
      <c r="H125" s="29">
        <v>92</v>
      </c>
      <c r="I125" s="112">
        <f t="shared" si="10"/>
        <v>0</v>
      </c>
      <c r="J125" s="114">
        <f t="shared" si="10"/>
        <v>0</v>
      </c>
      <c r="K125" s="113">
        <f t="shared" si="10"/>
        <v>0</v>
      </c>
      <c r="L125" s="112">
        <f t="shared" si="10"/>
        <v>0</v>
      </c>
      <c r="M125" s="216"/>
    </row>
    <row r="126" spans="1:13" ht="27" customHeight="1">
      <c r="A126" s="42">
        <v>2</v>
      </c>
      <c r="B126" s="37">
        <v>6</v>
      </c>
      <c r="C126" s="38">
        <v>3</v>
      </c>
      <c r="D126" s="39">
        <v>1</v>
      </c>
      <c r="E126" s="37">
        <v>1</v>
      </c>
      <c r="F126" s="67">
        <v>1</v>
      </c>
      <c r="G126" s="39" t="s">
        <v>236</v>
      </c>
      <c r="H126" s="29">
        <v>93</v>
      </c>
      <c r="I126" s="109"/>
      <c r="J126" s="109"/>
      <c r="K126" s="109"/>
      <c r="L126" s="109"/>
      <c r="M126" s="216"/>
    </row>
    <row r="127" spans="1:13" ht="26.4">
      <c r="A127" s="52">
        <v>2</v>
      </c>
      <c r="B127" s="34">
        <v>6</v>
      </c>
      <c r="C127" s="32">
        <v>4</v>
      </c>
      <c r="D127" s="33"/>
      <c r="E127" s="34"/>
      <c r="F127" s="69"/>
      <c r="G127" s="45" t="s">
        <v>237</v>
      </c>
      <c r="H127" s="29">
        <v>94</v>
      </c>
      <c r="I127" s="117">
        <f t="shared" ref="I127:L129" si="11">I128</f>
        <v>0</v>
      </c>
      <c r="J127" s="116">
        <f t="shared" si="11"/>
        <v>0</v>
      </c>
      <c r="K127" s="115">
        <f t="shared" si="11"/>
        <v>0</v>
      </c>
      <c r="L127" s="117">
        <f t="shared" si="11"/>
        <v>0</v>
      </c>
      <c r="M127" s="216"/>
    </row>
    <row r="128" spans="1:13" ht="27" customHeight="1">
      <c r="A128" s="42">
        <v>2</v>
      </c>
      <c r="B128" s="37">
        <v>6</v>
      </c>
      <c r="C128" s="38">
        <v>4</v>
      </c>
      <c r="D128" s="39">
        <v>1</v>
      </c>
      <c r="E128" s="37"/>
      <c r="F128" s="67"/>
      <c r="G128" s="39" t="s">
        <v>237</v>
      </c>
      <c r="H128" s="29">
        <v>95</v>
      </c>
      <c r="I128" s="112">
        <f t="shared" si="11"/>
        <v>0</v>
      </c>
      <c r="J128" s="114">
        <f t="shared" si="11"/>
        <v>0</v>
      </c>
      <c r="K128" s="113">
        <f t="shared" si="11"/>
        <v>0</v>
      </c>
      <c r="L128" s="112">
        <f t="shared" si="11"/>
        <v>0</v>
      </c>
      <c r="M128" s="216"/>
    </row>
    <row r="129" spans="1:13" ht="27" customHeight="1">
      <c r="A129" s="42">
        <v>2</v>
      </c>
      <c r="B129" s="37">
        <v>6</v>
      </c>
      <c r="C129" s="38">
        <v>4</v>
      </c>
      <c r="D129" s="39">
        <v>1</v>
      </c>
      <c r="E129" s="37">
        <v>1</v>
      </c>
      <c r="F129" s="67"/>
      <c r="G129" s="39" t="s">
        <v>237</v>
      </c>
      <c r="H129" s="29">
        <v>96</v>
      </c>
      <c r="I129" s="112">
        <f t="shared" si="11"/>
        <v>0</v>
      </c>
      <c r="J129" s="114">
        <f t="shared" si="11"/>
        <v>0</v>
      </c>
      <c r="K129" s="113">
        <f t="shared" si="11"/>
        <v>0</v>
      </c>
      <c r="L129" s="112">
        <f t="shared" si="11"/>
        <v>0</v>
      </c>
      <c r="M129" s="216"/>
    </row>
    <row r="130" spans="1:13" ht="27.75" customHeight="1">
      <c r="A130" s="42">
        <v>2</v>
      </c>
      <c r="B130" s="37">
        <v>6</v>
      </c>
      <c r="C130" s="38">
        <v>4</v>
      </c>
      <c r="D130" s="39">
        <v>1</v>
      </c>
      <c r="E130" s="37">
        <v>1</v>
      </c>
      <c r="F130" s="67">
        <v>1</v>
      </c>
      <c r="G130" s="39" t="s">
        <v>237</v>
      </c>
      <c r="H130" s="29">
        <v>97</v>
      </c>
      <c r="I130" s="109"/>
      <c r="J130" s="109"/>
      <c r="K130" s="109"/>
      <c r="L130" s="109"/>
      <c r="M130" s="216"/>
    </row>
    <row r="131" spans="1:13" ht="27" customHeight="1">
      <c r="A131" s="46">
        <v>2</v>
      </c>
      <c r="B131" s="53">
        <v>6</v>
      </c>
      <c r="C131" s="54">
        <v>5</v>
      </c>
      <c r="D131" s="77"/>
      <c r="E131" s="53"/>
      <c r="F131" s="78"/>
      <c r="G131" s="56" t="s">
        <v>238</v>
      </c>
      <c r="H131" s="29">
        <v>98</v>
      </c>
      <c r="I131" s="120">
        <f t="shared" ref="I131:L133" si="12">I132</f>
        <v>0</v>
      </c>
      <c r="J131" s="130">
        <f t="shared" si="12"/>
        <v>0</v>
      </c>
      <c r="K131" s="118">
        <f t="shared" si="12"/>
        <v>0</v>
      </c>
      <c r="L131" s="120">
        <f t="shared" si="12"/>
        <v>0</v>
      </c>
      <c r="M131" s="216"/>
    </row>
    <row r="132" spans="1:13" ht="29.25" customHeight="1">
      <c r="A132" s="42">
        <v>2</v>
      </c>
      <c r="B132" s="37">
        <v>6</v>
      </c>
      <c r="C132" s="38">
        <v>5</v>
      </c>
      <c r="D132" s="39">
        <v>1</v>
      </c>
      <c r="E132" s="37"/>
      <c r="F132" s="67"/>
      <c r="G132" s="56" t="s">
        <v>238</v>
      </c>
      <c r="H132" s="29">
        <v>99</v>
      </c>
      <c r="I132" s="112">
        <f t="shared" si="12"/>
        <v>0</v>
      </c>
      <c r="J132" s="114">
        <f t="shared" si="12"/>
        <v>0</v>
      </c>
      <c r="K132" s="113">
        <f t="shared" si="12"/>
        <v>0</v>
      </c>
      <c r="L132" s="112">
        <f t="shared" si="12"/>
        <v>0</v>
      </c>
      <c r="M132" s="216"/>
    </row>
    <row r="133" spans="1:13" ht="25.5" customHeight="1">
      <c r="A133" s="42">
        <v>2</v>
      </c>
      <c r="B133" s="37">
        <v>6</v>
      </c>
      <c r="C133" s="38">
        <v>5</v>
      </c>
      <c r="D133" s="39">
        <v>1</v>
      </c>
      <c r="E133" s="37">
        <v>1</v>
      </c>
      <c r="F133" s="67"/>
      <c r="G133" s="56" t="s">
        <v>238</v>
      </c>
      <c r="H133" s="29">
        <v>100</v>
      </c>
      <c r="I133" s="112">
        <f t="shared" si="12"/>
        <v>0</v>
      </c>
      <c r="J133" s="114">
        <f t="shared" si="12"/>
        <v>0</v>
      </c>
      <c r="K133" s="113">
        <f t="shared" si="12"/>
        <v>0</v>
      </c>
      <c r="L133" s="112">
        <f t="shared" si="12"/>
        <v>0</v>
      </c>
      <c r="M133" s="216"/>
    </row>
    <row r="134" spans="1:13" ht="27.75" customHeight="1">
      <c r="A134" s="37">
        <v>2</v>
      </c>
      <c r="B134" s="38">
        <v>6</v>
      </c>
      <c r="C134" s="37">
        <v>5</v>
      </c>
      <c r="D134" s="37">
        <v>1</v>
      </c>
      <c r="E134" s="39">
        <v>1</v>
      </c>
      <c r="F134" s="67">
        <v>1</v>
      </c>
      <c r="G134" s="59" t="s">
        <v>239</v>
      </c>
      <c r="H134" s="29">
        <v>101</v>
      </c>
      <c r="I134" s="109"/>
      <c r="J134" s="109"/>
      <c r="K134" s="109"/>
      <c r="L134" s="109"/>
      <c r="M134" s="216"/>
    </row>
    <row r="135" spans="1:13" ht="27.75" customHeight="1">
      <c r="A135" s="58">
        <v>2</v>
      </c>
      <c r="B135" s="60">
        <v>6</v>
      </c>
      <c r="C135" s="59">
        <v>6</v>
      </c>
      <c r="D135" s="60"/>
      <c r="E135" s="41"/>
      <c r="F135" s="61"/>
      <c r="G135" s="153" t="s">
        <v>240</v>
      </c>
      <c r="H135" s="29">
        <v>102</v>
      </c>
      <c r="I135" s="113">
        <f t="shared" ref="I135:L137" si="13">I136</f>
        <v>0</v>
      </c>
      <c r="J135" s="112">
        <f t="shared" si="13"/>
        <v>0</v>
      </c>
      <c r="K135" s="112">
        <f t="shared" si="13"/>
        <v>0</v>
      </c>
      <c r="L135" s="112">
        <f t="shared" si="13"/>
        <v>0</v>
      </c>
      <c r="M135" s="216"/>
    </row>
    <row r="136" spans="1:13" ht="27.75" customHeight="1">
      <c r="A136" s="58">
        <v>2</v>
      </c>
      <c r="B136" s="60">
        <v>6</v>
      </c>
      <c r="C136" s="59">
        <v>6</v>
      </c>
      <c r="D136" s="60">
        <v>1</v>
      </c>
      <c r="E136" s="41"/>
      <c r="F136" s="61"/>
      <c r="G136" s="153" t="s">
        <v>240</v>
      </c>
      <c r="H136" s="108">
        <v>103</v>
      </c>
      <c r="I136" s="112">
        <f t="shared" si="13"/>
        <v>0</v>
      </c>
      <c r="J136" s="112">
        <f t="shared" si="13"/>
        <v>0</v>
      </c>
      <c r="K136" s="112">
        <f t="shared" si="13"/>
        <v>0</v>
      </c>
      <c r="L136" s="112">
        <f t="shared" si="13"/>
        <v>0</v>
      </c>
      <c r="M136" s="216"/>
    </row>
    <row r="137" spans="1:13" ht="27.75" customHeight="1">
      <c r="A137" s="58">
        <v>2</v>
      </c>
      <c r="B137" s="60">
        <v>6</v>
      </c>
      <c r="C137" s="59">
        <v>6</v>
      </c>
      <c r="D137" s="60">
        <v>1</v>
      </c>
      <c r="E137" s="41">
        <v>1</v>
      </c>
      <c r="F137" s="61"/>
      <c r="G137" s="153" t="s">
        <v>240</v>
      </c>
      <c r="H137" s="108">
        <v>104</v>
      </c>
      <c r="I137" s="112">
        <f t="shared" si="13"/>
        <v>0</v>
      </c>
      <c r="J137" s="112">
        <f t="shared" si="13"/>
        <v>0</v>
      </c>
      <c r="K137" s="112">
        <f t="shared" si="13"/>
        <v>0</v>
      </c>
      <c r="L137" s="112">
        <f t="shared" si="13"/>
        <v>0</v>
      </c>
      <c r="M137" s="216"/>
    </row>
    <row r="138" spans="1:13" ht="27.75" customHeight="1">
      <c r="A138" s="58">
        <v>2</v>
      </c>
      <c r="B138" s="60">
        <v>6</v>
      </c>
      <c r="C138" s="59">
        <v>6</v>
      </c>
      <c r="D138" s="60">
        <v>1</v>
      </c>
      <c r="E138" s="41">
        <v>1</v>
      </c>
      <c r="F138" s="61">
        <v>1</v>
      </c>
      <c r="G138" s="152" t="s">
        <v>240</v>
      </c>
      <c r="H138" s="108">
        <v>105</v>
      </c>
      <c r="I138" s="109"/>
      <c r="J138" s="140"/>
      <c r="K138" s="109"/>
      <c r="L138" s="109"/>
      <c r="M138" s="216"/>
    </row>
    <row r="139" spans="1:13" ht="14.25" customHeight="1">
      <c r="A139" s="66">
        <v>2</v>
      </c>
      <c r="B139" s="25">
        <v>7</v>
      </c>
      <c r="C139" s="25"/>
      <c r="D139" s="26"/>
      <c r="E139" s="26"/>
      <c r="F139" s="28"/>
      <c r="G139" s="27" t="s">
        <v>241</v>
      </c>
      <c r="H139" s="108">
        <v>106</v>
      </c>
      <c r="I139" s="113">
        <f>SUM(I140+I145+I153)</f>
        <v>120000</v>
      </c>
      <c r="J139" s="114">
        <f>SUM(J140+J145+J153)</f>
        <v>120000</v>
      </c>
      <c r="K139" s="113">
        <f>SUM(K140+K145+K153)</f>
        <v>72928.92</v>
      </c>
      <c r="L139" s="112">
        <f>SUM(L140+L145+L153)</f>
        <v>72928.92</v>
      </c>
      <c r="M139" s="216"/>
    </row>
    <row r="140" spans="1:13">
      <c r="A140" s="42">
        <v>2</v>
      </c>
      <c r="B140" s="37">
        <v>7</v>
      </c>
      <c r="C140" s="37">
        <v>1</v>
      </c>
      <c r="D140" s="38"/>
      <c r="E140" s="38"/>
      <c r="F140" s="40"/>
      <c r="G140" s="41" t="s">
        <v>242</v>
      </c>
      <c r="H140" s="108">
        <v>107</v>
      </c>
      <c r="I140" s="113">
        <f t="shared" ref="I140:L141" si="14">I141</f>
        <v>0</v>
      </c>
      <c r="J140" s="114">
        <f t="shared" si="14"/>
        <v>0</v>
      </c>
      <c r="K140" s="113">
        <f t="shared" si="14"/>
        <v>0</v>
      </c>
      <c r="L140" s="112">
        <f t="shared" si="14"/>
        <v>0</v>
      </c>
      <c r="M140" s="216"/>
    </row>
    <row r="141" spans="1:13" ht="14.25" customHeight="1">
      <c r="A141" s="42">
        <v>2</v>
      </c>
      <c r="B141" s="37">
        <v>7</v>
      </c>
      <c r="C141" s="37">
        <v>1</v>
      </c>
      <c r="D141" s="38">
        <v>1</v>
      </c>
      <c r="E141" s="38"/>
      <c r="F141" s="40"/>
      <c r="G141" s="39" t="s">
        <v>242</v>
      </c>
      <c r="H141" s="108">
        <v>108</v>
      </c>
      <c r="I141" s="113">
        <f t="shared" si="14"/>
        <v>0</v>
      </c>
      <c r="J141" s="114">
        <f t="shared" si="14"/>
        <v>0</v>
      </c>
      <c r="K141" s="113">
        <f t="shared" si="14"/>
        <v>0</v>
      </c>
      <c r="L141" s="112">
        <f t="shared" si="14"/>
        <v>0</v>
      </c>
      <c r="M141" s="216"/>
    </row>
    <row r="142" spans="1:13" ht="15.75" customHeight="1">
      <c r="A142" s="42">
        <v>2</v>
      </c>
      <c r="B142" s="37">
        <v>7</v>
      </c>
      <c r="C142" s="37">
        <v>1</v>
      </c>
      <c r="D142" s="38">
        <v>1</v>
      </c>
      <c r="E142" s="38">
        <v>1</v>
      </c>
      <c r="F142" s="40"/>
      <c r="G142" s="39" t="s">
        <v>242</v>
      </c>
      <c r="H142" s="108">
        <v>109</v>
      </c>
      <c r="I142" s="113">
        <f>SUM(I143:I144)</f>
        <v>0</v>
      </c>
      <c r="J142" s="114">
        <f>SUM(J143:J144)</f>
        <v>0</v>
      </c>
      <c r="K142" s="113">
        <f>SUM(K143:K144)</f>
        <v>0</v>
      </c>
      <c r="L142" s="112">
        <f>SUM(L143:L144)</f>
        <v>0</v>
      </c>
      <c r="M142" s="216"/>
    </row>
    <row r="143" spans="1:13" ht="14.25" customHeight="1">
      <c r="A143" s="52">
        <v>2</v>
      </c>
      <c r="B143" s="34">
        <v>7</v>
      </c>
      <c r="C143" s="52">
        <v>1</v>
      </c>
      <c r="D143" s="37">
        <v>1</v>
      </c>
      <c r="E143" s="32">
        <v>1</v>
      </c>
      <c r="F143" s="35">
        <v>1</v>
      </c>
      <c r="G143" s="33" t="s">
        <v>243</v>
      </c>
      <c r="H143" s="108">
        <v>110</v>
      </c>
      <c r="I143" s="138"/>
      <c r="J143" s="138"/>
      <c r="K143" s="138"/>
      <c r="L143" s="138"/>
      <c r="M143" s="216"/>
    </row>
    <row r="144" spans="1:13" ht="14.25" customHeight="1">
      <c r="A144" s="37">
        <v>2</v>
      </c>
      <c r="B144" s="37">
        <v>7</v>
      </c>
      <c r="C144" s="42">
        <v>1</v>
      </c>
      <c r="D144" s="37">
        <v>1</v>
      </c>
      <c r="E144" s="38">
        <v>1</v>
      </c>
      <c r="F144" s="40">
        <v>2</v>
      </c>
      <c r="G144" s="39" t="s">
        <v>244</v>
      </c>
      <c r="H144" s="108">
        <v>111</v>
      </c>
      <c r="I144" s="125"/>
      <c r="J144" s="125"/>
      <c r="K144" s="125"/>
      <c r="L144" s="125"/>
      <c r="M144" s="216"/>
    </row>
    <row r="145" spans="1:13" ht="26.4">
      <c r="A145" s="46">
        <v>2</v>
      </c>
      <c r="B145" s="47">
        <v>7</v>
      </c>
      <c r="C145" s="46">
        <v>2</v>
      </c>
      <c r="D145" s="47"/>
      <c r="E145" s="48"/>
      <c r="F145" s="50"/>
      <c r="G145" s="71" t="s">
        <v>245</v>
      </c>
      <c r="H145" s="108">
        <v>112</v>
      </c>
      <c r="I145" s="132">
        <f t="shared" ref="I145:L146" si="15">I146</f>
        <v>0</v>
      </c>
      <c r="J145" s="133">
        <f t="shared" si="15"/>
        <v>0</v>
      </c>
      <c r="K145" s="132">
        <f t="shared" si="15"/>
        <v>0</v>
      </c>
      <c r="L145" s="131">
        <f t="shared" si="15"/>
        <v>0</v>
      </c>
      <c r="M145" s="216"/>
    </row>
    <row r="146" spans="1:13" ht="26.4">
      <c r="A146" s="42">
        <v>2</v>
      </c>
      <c r="B146" s="37">
        <v>7</v>
      </c>
      <c r="C146" s="42">
        <v>2</v>
      </c>
      <c r="D146" s="37">
        <v>1</v>
      </c>
      <c r="E146" s="38"/>
      <c r="F146" s="40"/>
      <c r="G146" s="39" t="s">
        <v>246</v>
      </c>
      <c r="H146" s="108">
        <v>113</v>
      </c>
      <c r="I146" s="113">
        <f t="shared" si="15"/>
        <v>0</v>
      </c>
      <c r="J146" s="114">
        <f t="shared" si="15"/>
        <v>0</v>
      </c>
      <c r="K146" s="113">
        <f t="shared" si="15"/>
        <v>0</v>
      </c>
      <c r="L146" s="112">
        <f t="shared" si="15"/>
        <v>0</v>
      </c>
      <c r="M146" s="216"/>
    </row>
    <row r="147" spans="1:13" ht="26.4">
      <c r="A147" s="42">
        <v>2</v>
      </c>
      <c r="B147" s="37">
        <v>7</v>
      </c>
      <c r="C147" s="42">
        <v>2</v>
      </c>
      <c r="D147" s="37">
        <v>1</v>
      </c>
      <c r="E147" s="38">
        <v>1</v>
      </c>
      <c r="F147" s="40"/>
      <c r="G147" s="39" t="s">
        <v>246</v>
      </c>
      <c r="H147" s="108">
        <v>114</v>
      </c>
      <c r="I147" s="113">
        <f>SUM(I148:I149)</f>
        <v>0</v>
      </c>
      <c r="J147" s="114">
        <f>SUM(J148:J149)</f>
        <v>0</v>
      </c>
      <c r="K147" s="113">
        <f>SUM(K148:K149)</f>
        <v>0</v>
      </c>
      <c r="L147" s="112">
        <f>SUM(L148:L149)</f>
        <v>0</v>
      </c>
      <c r="M147" s="216"/>
    </row>
    <row r="148" spans="1:13" ht="12" customHeight="1">
      <c r="A148" s="42">
        <v>2</v>
      </c>
      <c r="B148" s="37">
        <v>7</v>
      </c>
      <c r="C148" s="42">
        <v>2</v>
      </c>
      <c r="D148" s="37">
        <v>1</v>
      </c>
      <c r="E148" s="38">
        <v>1</v>
      </c>
      <c r="F148" s="40">
        <v>1</v>
      </c>
      <c r="G148" s="39" t="s">
        <v>247</v>
      </c>
      <c r="H148" s="108">
        <v>115</v>
      </c>
      <c r="I148" s="125"/>
      <c r="J148" s="125"/>
      <c r="K148" s="125"/>
      <c r="L148" s="125"/>
      <c r="M148" s="216"/>
    </row>
    <row r="149" spans="1:13" ht="15" customHeight="1">
      <c r="A149" s="42">
        <v>2</v>
      </c>
      <c r="B149" s="37">
        <v>7</v>
      </c>
      <c r="C149" s="42">
        <v>2</v>
      </c>
      <c r="D149" s="37">
        <v>1</v>
      </c>
      <c r="E149" s="38">
        <v>1</v>
      </c>
      <c r="F149" s="40">
        <v>2</v>
      </c>
      <c r="G149" s="39" t="s">
        <v>248</v>
      </c>
      <c r="H149" s="108">
        <v>116</v>
      </c>
      <c r="I149" s="125"/>
      <c r="J149" s="125"/>
      <c r="K149" s="125"/>
      <c r="L149" s="125"/>
      <c r="M149" s="216"/>
    </row>
    <row r="150" spans="1:13" ht="15" customHeight="1">
      <c r="A150" s="58">
        <v>2</v>
      </c>
      <c r="B150" s="59">
        <v>7</v>
      </c>
      <c r="C150" s="58">
        <v>2</v>
      </c>
      <c r="D150" s="59">
        <v>2</v>
      </c>
      <c r="E150" s="60"/>
      <c r="F150" s="61"/>
      <c r="G150" s="41" t="s">
        <v>249</v>
      </c>
      <c r="H150" s="108">
        <v>117</v>
      </c>
      <c r="I150" s="113">
        <f>I151</f>
        <v>0</v>
      </c>
      <c r="J150" s="113">
        <f>J151</f>
        <v>0</v>
      </c>
      <c r="K150" s="113">
        <f>K151</f>
        <v>0</v>
      </c>
      <c r="L150" s="113">
        <f>L151</f>
        <v>0</v>
      </c>
      <c r="M150" s="216"/>
    </row>
    <row r="151" spans="1:13" ht="15" customHeight="1">
      <c r="A151" s="58">
        <v>2</v>
      </c>
      <c r="B151" s="59">
        <v>7</v>
      </c>
      <c r="C151" s="58">
        <v>2</v>
      </c>
      <c r="D151" s="59">
        <v>2</v>
      </c>
      <c r="E151" s="60">
        <v>1</v>
      </c>
      <c r="F151" s="61"/>
      <c r="G151" s="41" t="s">
        <v>249</v>
      </c>
      <c r="H151" s="108">
        <v>118</v>
      </c>
      <c r="I151" s="113">
        <f>SUM(I152)</f>
        <v>0</v>
      </c>
      <c r="J151" s="113">
        <f>SUM(J152)</f>
        <v>0</v>
      </c>
      <c r="K151" s="113">
        <f>SUM(K152)</f>
        <v>0</v>
      </c>
      <c r="L151" s="113">
        <f>SUM(L152)</f>
        <v>0</v>
      </c>
      <c r="M151" s="216"/>
    </row>
    <row r="152" spans="1:13" ht="15" customHeight="1">
      <c r="A152" s="58">
        <v>2</v>
      </c>
      <c r="B152" s="59">
        <v>7</v>
      </c>
      <c r="C152" s="58">
        <v>2</v>
      </c>
      <c r="D152" s="59">
        <v>2</v>
      </c>
      <c r="E152" s="60">
        <v>1</v>
      </c>
      <c r="F152" s="61">
        <v>1</v>
      </c>
      <c r="G152" s="41" t="s">
        <v>249</v>
      </c>
      <c r="H152" s="108">
        <v>119</v>
      </c>
      <c r="I152" s="125"/>
      <c r="J152" s="125"/>
      <c r="K152" s="125"/>
      <c r="L152" s="125"/>
      <c r="M152" s="216"/>
    </row>
    <row r="153" spans="1:13">
      <c r="A153" s="42">
        <v>2</v>
      </c>
      <c r="B153" s="37">
        <v>7</v>
      </c>
      <c r="C153" s="42">
        <v>3</v>
      </c>
      <c r="D153" s="37"/>
      <c r="E153" s="38"/>
      <c r="F153" s="40"/>
      <c r="G153" s="41" t="s">
        <v>250</v>
      </c>
      <c r="H153" s="108">
        <v>120</v>
      </c>
      <c r="I153" s="113">
        <f t="shared" ref="I153:L154" si="16">I154</f>
        <v>120000</v>
      </c>
      <c r="J153" s="114">
        <f t="shared" si="16"/>
        <v>120000</v>
      </c>
      <c r="K153" s="113">
        <f t="shared" si="16"/>
        <v>72928.92</v>
      </c>
      <c r="L153" s="112">
        <f t="shared" si="16"/>
        <v>72928.92</v>
      </c>
      <c r="M153" s="216"/>
    </row>
    <row r="154" spans="1:13">
      <c r="A154" s="46">
        <v>2</v>
      </c>
      <c r="B154" s="53">
        <v>7</v>
      </c>
      <c r="C154" s="79">
        <v>3</v>
      </c>
      <c r="D154" s="53">
        <v>1</v>
      </c>
      <c r="E154" s="54"/>
      <c r="F154" s="55"/>
      <c r="G154" s="77" t="s">
        <v>250</v>
      </c>
      <c r="H154" s="108">
        <v>121</v>
      </c>
      <c r="I154" s="118">
        <f t="shared" si="16"/>
        <v>120000</v>
      </c>
      <c r="J154" s="130">
        <f t="shared" si="16"/>
        <v>120000</v>
      </c>
      <c r="K154" s="118">
        <f t="shared" si="16"/>
        <v>72928.92</v>
      </c>
      <c r="L154" s="120">
        <f t="shared" si="16"/>
        <v>72928.92</v>
      </c>
      <c r="M154" s="216"/>
    </row>
    <row r="155" spans="1:13">
      <c r="A155" s="42">
        <v>2</v>
      </c>
      <c r="B155" s="37">
        <v>7</v>
      </c>
      <c r="C155" s="42">
        <v>3</v>
      </c>
      <c r="D155" s="37">
        <v>1</v>
      </c>
      <c r="E155" s="38">
        <v>1</v>
      </c>
      <c r="F155" s="40"/>
      <c r="G155" s="39" t="s">
        <v>250</v>
      </c>
      <c r="H155" s="108">
        <v>122</v>
      </c>
      <c r="I155" s="113">
        <f>SUM(I156:I157)</f>
        <v>120000</v>
      </c>
      <c r="J155" s="114">
        <f>SUM(J156:J157)</f>
        <v>120000</v>
      </c>
      <c r="K155" s="113">
        <f>SUM(K156:K157)</f>
        <v>72928.92</v>
      </c>
      <c r="L155" s="112">
        <f>SUM(L156:L157)</f>
        <v>72928.92</v>
      </c>
      <c r="M155" s="216"/>
    </row>
    <row r="156" spans="1:13">
      <c r="A156" s="52">
        <v>2</v>
      </c>
      <c r="B156" s="34">
        <v>7</v>
      </c>
      <c r="C156" s="52">
        <v>3</v>
      </c>
      <c r="D156" s="34">
        <v>1</v>
      </c>
      <c r="E156" s="32">
        <v>1</v>
      </c>
      <c r="F156" s="35">
        <v>1</v>
      </c>
      <c r="G156" s="33" t="s">
        <v>251</v>
      </c>
      <c r="H156" s="108">
        <v>123</v>
      </c>
      <c r="I156" s="138">
        <v>120000</v>
      </c>
      <c r="J156" s="138">
        <v>120000</v>
      </c>
      <c r="K156" s="138">
        <v>72928.92</v>
      </c>
      <c r="L156" s="138">
        <v>72928.92</v>
      </c>
      <c r="M156" s="216"/>
    </row>
    <row r="157" spans="1:13" ht="16.5" customHeight="1">
      <c r="A157" s="42">
        <v>2</v>
      </c>
      <c r="B157" s="37">
        <v>7</v>
      </c>
      <c r="C157" s="42">
        <v>3</v>
      </c>
      <c r="D157" s="37">
        <v>1</v>
      </c>
      <c r="E157" s="38">
        <v>1</v>
      </c>
      <c r="F157" s="40">
        <v>2</v>
      </c>
      <c r="G157" s="39" t="s">
        <v>252</v>
      </c>
      <c r="H157" s="108">
        <v>124</v>
      </c>
      <c r="I157" s="125"/>
      <c r="J157" s="109"/>
      <c r="K157" s="109"/>
      <c r="L157" s="109"/>
      <c r="M157" s="216"/>
    </row>
    <row r="158" spans="1:13" ht="15" customHeight="1">
      <c r="A158" s="66">
        <v>2</v>
      </c>
      <c r="B158" s="66">
        <v>8</v>
      </c>
      <c r="C158" s="25"/>
      <c r="D158" s="44"/>
      <c r="E158" s="31"/>
      <c r="F158" s="80"/>
      <c r="G158" s="36" t="s">
        <v>253</v>
      </c>
      <c r="H158" s="108">
        <v>125</v>
      </c>
      <c r="I158" s="115">
        <f>I159</f>
        <v>0</v>
      </c>
      <c r="J158" s="116">
        <f>J159</f>
        <v>0</v>
      </c>
      <c r="K158" s="115">
        <f>K159</f>
        <v>0</v>
      </c>
      <c r="L158" s="117">
        <f>L159</f>
        <v>0</v>
      </c>
      <c r="M158" s="216"/>
    </row>
    <row r="159" spans="1:13" ht="14.25" customHeight="1">
      <c r="A159" s="46">
        <v>2</v>
      </c>
      <c r="B159" s="46">
        <v>8</v>
      </c>
      <c r="C159" s="46">
        <v>1</v>
      </c>
      <c r="D159" s="47"/>
      <c r="E159" s="48"/>
      <c r="F159" s="50"/>
      <c r="G159" s="45" t="s">
        <v>253</v>
      </c>
      <c r="H159" s="108">
        <v>126</v>
      </c>
      <c r="I159" s="115">
        <f>I160+I165</f>
        <v>0</v>
      </c>
      <c r="J159" s="116">
        <f>J160+J165</f>
        <v>0</v>
      </c>
      <c r="K159" s="115">
        <f>K160+K165</f>
        <v>0</v>
      </c>
      <c r="L159" s="117">
        <f>L160+L165</f>
        <v>0</v>
      </c>
      <c r="M159" s="216"/>
    </row>
    <row r="160" spans="1:13" ht="13.5" customHeight="1">
      <c r="A160" s="42">
        <v>2</v>
      </c>
      <c r="B160" s="37">
        <v>8</v>
      </c>
      <c r="C160" s="39">
        <v>1</v>
      </c>
      <c r="D160" s="37">
        <v>1</v>
      </c>
      <c r="E160" s="38"/>
      <c r="F160" s="40"/>
      <c r="G160" s="41" t="s">
        <v>254</v>
      </c>
      <c r="H160" s="108">
        <v>127</v>
      </c>
      <c r="I160" s="113">
        <f>I161</f>
        <v>0</v>
      </c>
      <c r="J160" s="114">
        <f>J161</f>
        <v>0</v>
      </c>
      <c r="K160" s="113">
        <f>K161</f>
        <v>0</v>
      </c>
      <c r="L160" s="112">
        <f>L161</f>
        <v>0</v>
      </c>
      <c r="M160" s="216"/>
    </row>
    <row r="161" spans="1:13" ht="13.5" customHeight="1">
      <c r="A161" s="42">
        <v>2</v>
      </c>
      <c r="B161" s="37">
        <v>8</v>
      </c>
      <c r="C161" s="33">
        <v>1</v>
      </c>
      <c r="D161" s="34">
        <v>1</v>
      </c>
      <c r="E161" s="32">
        <v>1</v>
      </c>
      <c r="F161" s="35"/>
      <c r="G161" s="41" t="s">
        <v>254</v>
      </c>
      <c r="H161" s="108">
        <v>128</v>
      </c>
      <c r="I161" s="115">
        <f>SUM(I162:I164)</f>
        <v>0</v>
      </c>
      <c r="J161" s="115">
        <f>SUM(J162:J164)</f>
        <v>0</v>
      </c>
      <c r="K161" s="115">
        <f>SUM(K162:K164)</f>
        <v>0</v>
      </c>
      <c r="L161" s="115">
        <f>SUM(L162:L164)</f>
        <v>0</v>
      </c>
      <c r="M161" s="216"/>
    </row>
    <row r="162" spans="1:13" ht="13.5" customHeight="1">
      <c r="A162" s="37">
        <v>2</v>
      </c>
      <c r="B162" s="34">
        <v>8</v>
      </c>
      <c r="C162" s="39">
        <v>1</v>
      </c>
      <c r="D162" s="37">
        <v>1</v>
      </c>
      <c r="E162" s="38">
        <v>1</v>
      </c>
      <c r="F162" s="40">
        <v>1</v>
      </c>
      <c r="G162" s="41" t="s">
        <v>255</v>
      </c>
      <c r="H162" s="108">
        <v>129</v>
      </c>
      <c r="I162" s="125"/>
      <c r="J162" s="125"/>
      <c r="K162" s="125"/>
      <c r="L162" s="125"/>
      <c r="M162" s="216"/>
    </row>
    <row r="163" spans="1:13" ht="15.75" customHeight="1">
      <c r="A163" s="46">
        <v>2</v>
      </c>
      <c r="B163" s="53">
        <v>8</v>
      </c>
      <c r="C163" s="77">
        <v>1</v>
      </c>
      <c r="D163" s="53">
        <v>1</v>
      </c>
      <c r="E163" s="54">
        <v>1</v>
      </c>
      <c r="F163" s="55">
        <v>2</v>
      </c>
      <c r="G163" s="56" t="s">
        <v>256</v>
      </c>
      <c r="H163" s="108">
        <v>130</v>
      </c>
      <c r="I163" s="129"/>
      <c r="J163" s="129"/>
      <c r="K163" s="129"/>
      <c r="L163" s="129"/>
      <c r="M163" s="216"/>
    </row>
    <row r="164" spans="1:13">
      <c r="A164" s="72">
        <v>2</v>
      </c>
      <c r="B164" s="81">
        <v>8</v>
      </c>
      <c r="C164" s="56">
        <v>1</v>
      </c>
      <c r="D164" s="81">
        <v>1</v>
      </c>
      <c r="E164" s="82">
        <v>1</v>
      </c>
      <c r="F164" s="83">
        <v>3</v>
      </c>
      <c r="G164" s="56" t="s">
        <v>257</v>
      </c>
      <c r="H164" s="108">
        <v>131</v>
      </c>
      <c r="I164" s="129"/>
      <c r="J164" s="139"/>
      <c r="K164" s="129"/>
      <c r="L164" s="121"/>
      <c r="M164" s="216"/>
    </row>
    <row r="165" spans="1:13" ht="15" customHeight="1">
      <c r="A165" s="42">
        <v>2</v>
      </c>
      <c r="B165" s="37">
        <v>8</v>
      </c>
      <c r="C165" s="39">
        <v>1</v>
      </c>
      <c r="D165" s="37">
        <v>2</v>
      </c>
      <c r="E165" s="38"/>
      <c r="F165" s="40"/>
      <c r="G165" s="41" t="s">
        <v>258</v>
      </c>
      <c r="H165" s="108">
        <v>132</v>
      </c>
      <c r="I165" s="113">
        <f t="shared" ref="I165:L166" si="17">I166</f>
        <v>0</v>
      </c>
      <c r="J165" s="114">
        <f t="shared" si="17"/>
        <v>0</v>
      </c>
      <c r="K165" s="113">
        <f t="shared" si="17"/>
        <v>0</v>
      </c>
      <c r="L165" s="112">
        <f t="shared" si="17"/>
        <v>0</v>
      </c>
      <c r="M165" s="216"/>
    </row>
    <row r="166" spans="1:13">
      <c r="A166" s="42">
        <v>2</v>
      </c>
      <c r="B166" s="37">
        <v>8</v>
      </c>
      <c r="C166" s="39">
        <v>1</v>
      </c>
      <c r="D166" s="37">
        <v>2</v>
      </c>
      <c r="E166" s="38">
        <v>1</v>
      </c>
      <c r="F166" s="40"/>
      <c r="G166" s="41" t="s">
        <v>258</v>
      </c>
      <c r="H166" s="108">
        <v>133</v>
      </c>
      <c r="I166" s="113">
        <f t="shared" si="17"/>
        <v>0</v>
      </c>
      <c r="J166" s="114">
        <f t="shared" si="17"/>
        <v>0</v>
      </c>
      <c r="K166" s="113">
        <f t="shared" si="17"/>
        <v>0</v>
      </c>
      <c r="L166" s="112">
        <f t="shared" si="17"/>
        <v>0</v>
      </c>
      <c r="M166" s="216"/>
    </row>
    <row r="167" spans="1:13">
      <c r="A167" s="46">
        <v>2</v>
      </c>
      <c r="B167" s="47">
        <v>8</v>
      </c>
      <c r="C167" s="49">
        <v>1</v>
      </c>
      <c r="D167" s="47">
        <v>2</v>
      </c>
      <c r="E167" s="48">
        <v>1</v>
      </c>
      <c r="F167" s="84">
        <v>1</v>
      </c>
      <c r="G167" s="41" t="s">
        <v>258</v>
      </c>
      <c r="H167" s="108">
        <v>134</v>
      </c>
      <c r="I167" s="110"/>
      <c r="J167" s="109"/>
      <c r="K167" s="109"/>
      <c r="L167" s="109"/>
      <c r="M167" s="216"/>
    </row>
    <row r="168" spans="1:13" ht="39.75" customHeight="1">
      <c r="A168" s="66">
        <v>2</v>
      </c>
      <c r="B168" s="25">
        <v>9</v>
      </c>
      <c r="C168" s="27"/>
      <c r="D168" s="25"/>
      <c r="E168" s="26"/>
      <c r="F168" s="28"/>
      <c r="G168" s="27" t="s">
        <v>259</v>
      </c>
      <c r="H168" s="108">
        <v>135</v>
      </c>
      <c r="I168" s="113">
        <f>I169+I173</f>
        <v>0</v>
      </c>
      <c r="J168" s="114">
        <f>J169+J173</f>
        <v>0</v>
      </c>
      <c r="K168" s="113">
        <f>K169+K173</f>
        <v>0</v>
      </c>
      <c r="L168" s="112">
        <f>L169+L173</f>
        <v>0</v>
      </c>
      <c r="M168" s="216"/>
    </row>
    <row r="169" spans="1:13" s="49" customFormat="1" ht="39" customHeight="1">
      <c r="A169" s="42">
        <v>2</v>
      </c>
      <c r="B169" s="37">
        <v>9</v>
      </c>
      <c r="C169" s="39">
        <v>1</v>
      </c>
      <c r="D169" s="37"/>
      <c r="E169" s="38"/>
      <c r="F169" s="40"/>
      <c r="G169" s="41" t="s">
        <v>260</v>
      </c>
      <c r="H169" s="108">
        <v>136</v>
      </c>
      <c r="I169" s="113">
        <f t="shared" ref="I169:L171" si="18">I170</f>
        <v>0</v>
      </c>
      <c r="J169" s="114">
        <f t="shared" si="18"/>
        <v>0</v>
      </c>
      <c r="K169" s="113">
        <f t="shared" si="18"/>
        <v>0</v>
      </c>
      <c r="L169" s="112">
        <f t="shared" si="18"/>
        <v>0</v>
      </c>
      <c r="M169" s="216"/>
    </row>
    <row r="170" spans="1:13" ht="42.75" customHeight="1">
      <c r="A170" s="52">
        <v>2</v>
      </c>
      <c r="B170" s="34">
        <v>9</v>
      </c>
      <c r="C170" s="33">
        <v>1</v>
      </c>
      <c r="D170" s="34">
        <v>1</v>
      </c>
      <c r="E170" s="32"/>
      <c r="F170" s="35"/>
      <c r="G170" s="41" t="s">
        <v>260</v>
      </c>
      <c r="H170" s="108">
        <v>137</v>
      </c>
      <c r="I170" s="115">
        <f t="shared" si="18"/>
        <v>0</v>
      </c>
      <c r="J170" s="116">
        <f t="shared" si="18"/>
        <v>0</v>
      </c>
      <c r="K170" s="115">
        <f t="shared" si="18"/>
        <v>0</v>
      </c>
      <c r="L170" s="117">
        <f t="shared" si="18"/>
        <v>0</v>
      </c>
      <c r="M170" s="216"/>
    </row>
    <row r="171" spans="1:13" ht="38.25" customHeight="1">
      <c r="A171" s="42">
        <v>2</v>
      </c>
      <c r="B171" s="37">
        <v>9</v>
      </c>
      <c r="C171" s="42">
        <v>1</v>
      </c>
      <c r="D171" s="37">
        <v>1</v>
      </c>
      <c r="E171" s="38">
        <v>1</v>
      </c>
      <c r="F171" s="40"/>
      <c r="G171" s="41" t="s">
        <v>260</v>
      </c>
      <c r="H171" s="108">
        <v>138</v>
      </c>
      <c r="I171" s="113">
        <f t="shared" si="18"/>
        <v>0</v>
      </c>
      <c r="J171" s="114">
        <f t="shared" si="18"/>
        <v>0</v>
      </c>
      <c r="K171" s="113">
        <f t="shared" si="18"/>
        <v>0</v>
      </c>
      <c r="L171" s="112">
        <f t="shared" si="18"/>
        <v>0</v>
      </c>
      <c r="M171" s="216"/>
    </row>
    <row r="172" spans="1:13" ht="38.25" customHeight="1">
      <c r="A172" s="52">
        <v>2</v>
      </c>
      <c r="B172" s="34">
        <v>9</v>
      </c>
      <c r="C172" s="34">
        <v>1</v>
      </c>
      <c r="D172" s="34">
        <v>1</v>
      </c>
      <c r="E172" s="32">
        <v>1</v>
      </c>
      <c r="F172" s="35">
        <v>1</v>
      </c>
      <c r="G172" s="41" t="s">
        <v>260</v>
      </c>
      <c r="H172" s="108">
        <v>139</v>
      </c>
      <c r="I172" s="138"/>
      <c r="J172" s="138"/>
      <c r="K172" s="138"/>
      <c r="L172" s="138"/>
      <c r="M172" s="216"/>
    </row>
    <row r="173" spans="1:13" ht="41.25" customHeight="1">
      <c r="A173" s="42">
        <v>2</v>
      </c>
      <c r="B173" s="37">
        <v>9</v>
      </c>
      <c r="C173" s="37">
        <v>2</v>
      </c>
      <c r="D173" s="37"/>
      <c r="E173" s="38"/>
      <c r="F173" s="40"/>
      <c r="G173" s="41" t="s">
        <v>261</v>
      </c>
      <c r="H173" s="108">
        <v>140</v>
      </c>
      <c r="I173" s="113">
        <f>SUM(I174+I179)</f>
        <v>0</v>
      </c>
      <c r="J173" s="113">
        <f>SUM(J174+J179)</f>
        <v>0</v>
      </c>
      <c r="K173" s="113">
        <f>SUM(K174+K179)</f>
        <v>0</v>
      </c>
      <c r="L173" s="113">
        <f>SUM(L174+L179)</f>
        <v>0</v>
      </c>
      <c r="M173" s="216"/>
    </row>
    <row r="174" spans="1:13" ht="44.25" customHeight="1">
      <c r="A174" s="42">
        <v>2</v>
      </c>
      <c r="B174" s="37">
        <v>9</v>
      </c>
      <c r="C174" s="37">
        <v>2</v>
      </c>
      <c r="D174" s="34">
        <v>1</v>
      </c>
      <c r="E174" s="32"/>
      <c r="F174" s="35"/>
      <c r="G174" s="45" t="s">
        <v>262</v>
      </c>
      <c r="H174" s="108">
        <v>141</v>
      </c>
      <c r="I174" s="115">
        <f>I175</f>
        <v>0</v>
      </c>
      <c r="J174" s="116">
        <f>J175</f>
        <v>0</v>
      </c>
      <c r="K174" s="115">
        <f>K175</f>
        <v>0</v>
      </c>
      <c r="L174" s="117">
        <f>L175</f>
        <v>0</v>
      </c>
      <c r="M174" s="216"/>
    </row>
    <row r="175" spans="1:13" ht="40.5" customHeight="1">
      <c r="A175" s="52">
        <v>2</v>
      </c>
      <c r="B175" s="34">
        <v>9</v>
      </c>
      <c r="C175" s="34">
        <v>2</v>
      </c>
      <c r="D175" s="37">
        <v>1</v>
      </c>
      <c r="E175" s="38">
        <v>1</v>
      </c>
      <c r="F175" s="40"/>
      <c r="G175" s="45" t="s">
        <v>262</v>
      </c>
      <c r="H175" s="108">
        <v>142</v>
      </c>
      <c r="I175" s="113">
        <f>SUM(I176:I178)</f>
        <v>0</v>
      </c>
      <c r="J175" s="114">
        <f>SUM(J176:J178)</f>
        <v>0</v>
      </c>
      <c r="K175" s="113">
        <f>SUM(K176:K178)</f>
        <v>0</v>
      </c>
      <c r="L175" s="112">
        <f>SUM(L176:L178)</f>
        <v>0</v>
      </c>
      <c r="M175" s="216"/>
    </row>
    <row r="176" spans="1:13" ht="53.25" customHeight="1">
      <c r="A176" s="46">
        <v>2</v>
      </c>
      <c r="B176" s="53">
        <v>9</v>
      </c>
      <c r="C176" s="53">
        <v>2</v>
      </c>
      <c r="D176" s="53">
        <v>1</v>
      </c>
      <c r="E176" s="54">
        <v>1</v>
      </c>
      <c r="F176" s="55">
        <v>1</v>
      </c>
      <c r="G176" s="45" t="s">
        <v>263</v>
      </c>
      <c r="H176" s="108">
        <v>143</v>
      </c>
      <c r="I176" s="129"/>
      <c r="J176" s="134"/>
      <c r="K176" s="134"/>
      <c r="L176" s="134"/>
      <c r="M176" s="216"/>
    </row>
    <row r="177" spans="1:13" ht="51.75" customHeight="1">
      <c r="A177" s="42">
        <v>2</v>
      </c>
      <c r="B177" s="37">
        <v>9</v>
      </c>
      <c r="C177" s="37">
        <v>2</v>
      </c>
      <c r="D177" s="37">
        <v>1</v>
      </c>
      <c r="E177" s="38">
        <v>1</v>
      </c>
      <c r="F177" s="40">
        <v>2</v>
      </c>
      <c r="G177" s="45" t="s">
        <v>264</v>
      </c>
      <c r="H177" s="108">
        <v>144</v>
      </c>
      <c r="I177" s="125"/>
      <c r="J177" s="111"/>
      <c r="K177" s="111"/>
      <c r="L177" s="111"/>
      <c r="M177" s="216"/>
    </row>
    <row r="178" spans="1:13" ht="54.75" customHeight="1">
      <c r="A178" s="42">
        <v>2</v>
      </c>
      <c r="B178" s="37">
        <v>9</v>
      </c>
      <c r="C178" s="37">
        <v>2</v>
      </c>
      <c r="D178" s="37">
        <v>1</v>
      </c>
      <c r="E178" s="38">
        <v>1</v>
      </c>
      <c r="F178" s="40">
        <v>3</v>
      </c>
      <c r="G178" s="45" t="s">
        <v>265</v>
      </c>
      <c r="H178" s="108">
        <v>145</v>
      </c>
      <c r="I178" s="125"/>
      <c r="J178" s="125"/>
      <c r="K178" s="125"/>
      <c r="L178" s="125"/>
      <c r="M178" s="216"/>
    </row>
    <row r="179" spans="1:13" ht="39" customHeight="1">
      <c r="A179" s="85">
        <v>2</v>
      </c>
      <c r="B179" s="85">
        <v>9</v>
      </c>
      <c r="C179" s="85">
        <v>2</v>
      </c>
      <c r="D179" s="85">
        <v>2</v>
      </c>
      <c r="E179" s="85"/>
      <c r="F179" s="85"/>
      <c r="G179" s="41" t="s">
        <v>266</v>
      </c>
      <c r="H179" s="108">
        <v>146</v>
      </c>
      <c r="I179" s="113">
        <f>I180</f>
        <v>0</v>
      </c>
      <c r="J179" s="114">
        <f>J180</f>
        <v>0</v>
      </c>
      <c r="K179" s="113">
        <f>K180</f>
        <v>0</v>
      </c>
      <c r="L179" s="112">
        <f>L180</f>
        <v>0</v>
      </c>
      <c r="M179" s="216"/>
    </row>
    <row r="180" spans="1:13" ht="43.5" customHeight="1">
      <c r="A180" s="42">
        <v>2</v>
      </c>
      <c r="B180" s="37">
        <v>9</v>
      </c>
      <c r="C180" s="37">
        <v>2</v>
      </c>
      <c r="D180" s="37">
        <v>2</v>
      </c>
      <c r="E180" s="38">
        <v>1</v>
      </c>
      <c r="F180" s="40"/>
      <c r="G180" s="45" t="s">
        <v>267</v>
      </c>
      <c r="H180" s="108">
        <v>147</v>
      </c>
      <c r="I180" s="115">
        <f>SUM(I181:I183)</f>
        <v>0</v>
      </c>
      <c r="J180" s="115">
        <f>SUM(J181:J183)</f>
        <v>0</v>
      </c>
      <c r="K180" s="115">
        <f>SUM(K181:K183)</f>
        <v>0</v>
      </c>
      <c r="L180" s="115">
        <f>SUM(L181:L183)</f>
        <v>0</v>
      </c>
      <c r="M180" s="216"/>
    </row>
    <row r="181" spans="1:13" ht="54.75" customHeight="1">
      <c r="A181" s="42">
        <v>2</v>
      </c>
      <c r="B181" s="37">
        <v>9</v>
      </c>
      <c r="C181" s="37">
        <v>2</v>
      </c>
      <c r="D181" s="37">
        <v>2</v>
      </c>
      <c r="E181" s="37">
        <v>1</v>
      </c>
      <c r="F181" s="40">
        <v>1</v>
      </c>
      <c r="G181" s="86" t="s">
        <v>268</v>
      </c>
      <c r="H181" s="108">
        <v>148</v>
      </c>
      <c r="I181" s="125"/>
      <c r="J181" s="134"/>
      <c r="K181" s="134"/>
      <c r="L181" s="134"/>
      <c r="M181" s="216"/>
    </row>
    <row r="182" spans="1:13" ht="54" customHeight="1">
      <c r="A182" s="47">
        <v>2</v>
      </c>
      <c r="B182" s="49">
        <v>9</v>
      </c>
      <c r="C182" s="47">
        <v>2</v>
      </c>
      <c r="D182" s="48">
        <v>2</v>
      </c>
      <c r="E182" s="48">
        <v>1</v>
      </c>
      <c r="F182" s="50">
        <v>2</v>
      </c>
      <c r="G182" s="71" t="s">
        <v>269</v>
      </c>
      <c r="H182" s="108">
        <v>149</v>
      </c>
      <c r="I182" s="134"/>
      <c r="J182" s="109"/>
      <c r="K182" s="109"/>
      <c r="L182" s="109"/>
      <c r="M182" s="216"/>
    </row>
    <row r="183" spans="1:13" ht="54" customHeight="1">
      <c r="A183" s="37">
        <v>2</v>
      </c>
      <c r="B183" s="77">
        <v>9</v>
      </c>
      <c r="C183" s="53">
        <v>2</v>
      </c>
      <c r="D183" s="54">
        <v>2</v>
      </c>
      <c r="E183" s="54">
        <v>1</v>
      </c>
      <c r="F183" s="55">
        <v>3</v>
      </c>
      <c r="G183" s="56" t="s">
        <v>270</v>
      </c>
      <c r="H183" s="108">
        <v>150</v>
      </c>
      <c r="I183" s="111"/>
      <c r="J183" s="111"/>
      <c r="K183" s="111"/>
      <c r="L183" s="111"/>
      <c r="M183" s="216"/>
    </row>
    <row r="184" spans="1:13" ht="76.5" customHeight="1">
      <c r="A184" s="25">
        <v>3</v>
      </c>
      <c r="B184" s="27"/>
      <c r="C184" s="25"/>
      <c r="D184" s="26"/>
      <c r="E184" s="26"/>
      <c r="F184" s="28"/>
      <c r="G184" s="76" t="s">
        <v>271</v>
      </c>
      <c r="H184" s="108">
        <v>151</v>
      </c>
      <c r="I184" s="126">
        <f>SUM(I185+I238+I303)</f>
        <v>9792200</v>
      </c>
      <c r="J184" s="137">
        <f>SUM(J185+J238+J303)</f>
        <v>9792200</v>
      </c>
      <c r="K184" s="127">
        <f>SUM(K185+K238+K303)</f>
        <v>9695586.2599999998</v>
      </c>
      <c r="L184" s="126">
        <f>SUM(L185+L238+L303)</f>
        <v>9695586.2599999998</v>
      </c>
      <c r="M184" s="216"/>
    </row>
    <row r="185" spans="1:13" ht="34.5" customHeight="1">
      <c r="A185" s="66">
        <v>3</v>
      </c>
      <c r="B185" s="25">
        <v>1</v>
      </c>
      <c r="C185" s="44"/>
      <c r="D185" s="31"/>
      <c r="E185" s="31"/>
      <c r="F185" s="80"/>
      <c r="G185" s="64" t="s">
        <v>272</v>
      </c>
      <c r="H185" s="108">
        <v>152</v>
      </c>
      <c r="I185" s="112">
        <f>SUM(I186+I209+I216+I228+I232)</f>
        <v>9792200</v>
      </c>
      <c r="J185" s="117">
        <f>SUM(J186+J209+J216+J228+J232)</f>
        <v>9792200</v>
      </c>
      <c r="K185" s="117">
        <f>SUM(K186+K209+K216+K228+K232)</f>
        <v>9695586.2599999998</v>
      </c>
      <c r="L185" s="117">
        <f>SUM(L186+L209+L216+L228+L232)</f>
        <v>9695586.2599999998</v>
      </c>
      <c r="M185" s="216"/>
    </row>
    <row r="186" spans="1:13" ht="30.75" customHeight="1">
      <c r="A186" s="34">
        <v>3</v>
      </c>
      <c r="B186" s="33">
        <v>1</v>
      </c>
      <c r="C186" s="34">
        <v>1</v>
      </c>
      <c r="D186" s="32"/>
      <c r="E186" s="32"/>
      <c r="F186" s="87"/>
      <c r="G186" s="58" t="s">
        <v>273</v>
      </c>
      <c r="H186" s="108">
        <v>153</v>
      </c>
      <c r="I186" s="117">
        <f>SUM(I187+I190+I195+I201+I206)</f>
        <v>6099800</v>
      </c>
      <c r="J186" s="114">
        <f>SUM(J187+J190+J195+J201+J206)</f>
        <v>6099800</v>
      </c>
      <c r="K186" s="113">
        <f>SUM(K187+K190+K195+K201+K206)</f>
        <v>6070136.8200000003</v>
      </c>
      <c r="L186" s="112">
        <f>SUM(L187+L190+L195+L201+L206)</f>
        <v>6070136.8200000003</v>
      </c>
      <c r="M186" s="216"/>
    </row>
    <row r="187" spans="1:13" ht="12.75" customHeight="1">
      <c r="A187" s="37">
        <v>3</v>
      </c>
      <c r="B187" s="39">
        <v>1</v>
      </c>
      <c r="C187" s="37">
        <v>1</v>
      </c>
      <c r="D187" s="38">
        <v>1</v>
      </c>
      <c r="E187" s="38"/>
      <c r="F187" s="88"/>
      <c r="G187" s="58" t="s">
        <v>274</v>
      </c>
      <c r="H187" s="108">
        <v>154</v>
      </c>
      <c r="I187" s="112">
        <f t="shared" ref="I187:L188" si="19">I188</f>
        <v>0</v>
      </c>
      <c r="J187" s="116">
        <f t="shared" si="19"/>
        <v>0</v>
      </c>
      <c r="K187" s="115">
        <f t="shared" si="19"/>
        <v>0</v>
      </c>
      <c r="L187" s="117">
        <f t="shared" si="19"/>
        <v>0</v>
      </c>
      <c r="M187" s="216"/>
    </row>
    <row r="188" spans="1:13" ht="13.5" customHeight="1">
      <c r="A188" s="37">
        <v>3</v>
      </c>
      <c r="B188" s="39">
        <v>1</v>
      </c>
      <c r="C188" s="37">
        <v>1</v>
      </c>
      <c r="D188" s="38">
        <v>1</v>
      </c>
      <c r="E188" s="38">
        <v>1</v>
      </c>
      <c r="F188" s="67"/>
      <c r="G188" s="58" t="s">
        <v>274</v>
      </c>
      <c r="H188" s="108">
        <v>155</v>
      </c>
      <c r="I188" s="117">
        <f t="shared" si="19"/>
        <v>0</v>
      </c>
      <c r="J188" s="112">
        <f t="shared" si="19"/>
        <v>0</v>
      </c>
      <c r="K188" s="112">
        <f t="shared" si="19"/>
        <v>0</v>
      </c>
      <c r="L188" s="112">
        <f t="shared" si="19"/>
        <v>0</v>
      </c>
      <c r="M188" s="216"/>
    </row>
    <row r="189" spans="1:13" ht="13.5" customHeight="1">
      <c r="A189" s="37">
        <v>3</v>
      </c>
      <c r="B189" s="39">
        <v>1</v>
      </c>
      <c r="C189" s="37">
        <v>1</v>
      </c>
      <c r="D189" s="38">
        <v>1</v>
      </c>
      <c r="E189" s="38">
        <v>1</v>
      </c>
      <c r="F189" s="67">
        <v>1</v>
      </c>
      <c r="G189" s="58" t="s">
        <v>274</v>
      </c>
      <c r="H189" s="108">
        <v>156</v>
      </c>
      <c r="I189" s="109"/>
      <c r="J189" s="109"/>
      <c r="K189" s="109"/>
      <c r="L189" s="109"/>
      <c r="M189" s="216"/>
    </row>
    <row r="190" spans="1:13" ht="14.25" customHeight="1">
      <c r="A190" s="34">
        <v>3</v>
      </c>
      <c r="B190" s="32">
        <v>1</v>
      </c>
      <c r="C190" s="32">
        <v>1</v>
      </c>
      <c r="D190" s="32">
        <v>2</v>
      </c>
      <c r="E190" s="32"/>
      <c r="F190" s="35"/>
      <c r="G190" s="45" t="s">
        <v>275</v>
      </c>
      <c r="H190" s="108">
        <v>157</v>
      </c>
      <c r="I190" s="117">
        <f>I191</f>
        <v>0</v>
      </c>
      <c r="J190" s="116">
        <f>J191</f>
        <v>0</v>
      </c>
      <c r="K190" s="115">
        <f>K191</f>
        <v>0</v>
      </c>
      <c r="L190" s="117">
        <f>L191</f>
        <v>0</v>
      </c>
      <c r="M190" s="216"/>
    </row>
    <row r="191" spans="1:13" ht="13.5" customHeight="1">
      <c r="A191" s="37">
        <v>3</v>
      </c>
      <c r="B191" s="38">
        <v>1</v>
      </c>
      <c r="C191" s="38">
        <v>1</v>
      </c>
      <c r="D191" s="38">
        <v>2</v>
      </c>
      <c r="E191" s="38">
        <v>1</v>
      </c>
      <c r="F191" s="40"/>
      <c r="G191" s="45" t="s">
        <v>275</v>
      </c>
      <c r="H191" s="108">
        <v>158</v>
      </c>
      <c r="I191" s="112">
        <f>SUM(I192:I194)</f>
        <v>0</v>
      </c>
      <c r="J191" s="114">
        <f>SUM(J192:J194)</f>
        <v>0</v>
      </c>
      <c r="K191" s="113">
        <f>SUM(K192:K194)</f>
        <v>0</v>
      </c>
      <c r="L191" s="112">
        <f>SUM(L192:L194)</f>
        <v>0</v>
      </c>
      <c r="M191" s="216"/>
    </row>
    <row r="192" spans="1:13" ht="14.25" customHeight="1">
      <c r="A192" s="34">
        <v>3</v>
      </c>
      <c r="B192" s="32">
        <v>1</v>
      </c>
      <c r="C192" s="32">
        <v>1</v>
      </c>
      <c r="D192" s="32">
        <v>2</v>
      </c>
      <c r="E192" s="32">
        <v>1</v>
      </c>
      <c r="F192" s="35">
        <v>1</v>
      </c>
      <c r="G192" s="45" t="s">
        <v>276</v>
      </c>
      <c r="H192" s="108">
        <v>159</v>
      </c>
      <c r="I192" s="134"/>
      <c r="J192" s="134"/>
      <c r="K192" s="134"/>
      <c r="L192" s="111"/>
      <c r="M192" s="216"/>
    </row>
    <row r="193" spans="1:13" ht="14.25" customHeight="1">
      <c r="A193" s="37">
        <v>3</v>
      </c>
      <c r="B193" s="38">
        <v>1</v>
      </c>
      <c r="C193" s="38">
        <v>1</v>
      </c>
      <c r="D193" s="38">
        <v>2</v>
      </c>
      <c r="E193" s="38">
        <v>1</v>
      </c>
      <c r="F193" s="40">
        <v>2</v>
      </c>
      <c r="G193" s="41" t="s">
        <v>277</v>
      </c>
      <c r="H193" s="108">
        <v>160</v>
      </c>
      <c r="I193" s="109"/>
      <c r="J193" s="109"/>
      <c r="K193" s="109"/>
      <c r="L193" s="109"/>
      <c r="M193" s="216"/>
    </row>
    <row r="194" spans="1:13" ht="26.25" customHeight="1">
      <c r="A194" s="34">
        <v>3</v>
      </c>
      <c r="B194" s="32">
        <v>1</v>
      </c>
      <c r="C194" s="32">
        <v>1</v>
      </c>
      <c r="D194" s="32">
        <v>2</v>
      </c>
      <c r="E194" s="32">
        <v>1</v>
      </c>
      <c r="F194" s="35">
        <v>3</v>
      </c>
      <c r="G194" s="45" t="s">
        <v>278</v>
      </c>
      <c r="H194" s="108">
        <v>161</v>
      </c>
      <c r="I194" s="134"/>
      <c r="J194" s="134"/>
      <c r="K194" s="134"/>
      <c r="L194" s="111"/>
      <c r="M194" s="216"/>
    </row>
    <row r="195" spans="1:13" ht="14.25" customHeight="1">
      <c r="A195" s="37">
        <v>3</v>
      </c>
      <c r="B195" s="38">
        <v>1</v>
      </c>
      <c r="C195" s="38">
        <v>1</v>
      </c>
      <c r="D195" s="38">
        <v>3</v>
      </c>
      <c r="E195" s="38"/>
      <c r="F195" s="40"/>
      <c r="G195" s="41" t="s">
        <v>279</v>
      </c>
      <c r="H195" s="108">
        <v>162</v>
      </c>
      <c r="I195" s="112">
        <f>I196</f>
        <v>6099800</v>
      </c>
      <c r="J195" s="114">
        <f>J196</f>
        <v>6099800</v>
      </c>
      <c r="K195" s="113">
        <f>K196</f>
        <v>6070136.8200000003</v>
      </c>
      <c r="L195" s="112">
        <f>L196</f>
        <v>6070136.8200000003</v>
      </c>
      <c r="M195" s="216"/>
    </row>
    <row r="196" spans="1:13" ht="14.25" customHeight="1">
      <c r="A196" s="37">
        <v>3</v>
      </c>
      <c r="B196" s="38">
        <v>1</v>
      </c>
      <c r="C196" s="38">
        <v>1</v>
      </c>
      <c r="D196" s="38">
        <v>3</v>
      </c>
      <c r="E196" s="38">
        <v>1</v>
      </c>
      <c r="F196" s="40"/>
      <c r="G196" s="41" t="s">
        <v>279</v>
      </c>
      <c r="H196" s="108">
        <v>163</v>
      </c>
      <c r="I196" s="112">
        <f>SUM(I197:I200)</f>
        <v>6099800</v>
      </c>
      <c r="J196" s="112">
        <f>SUM(J197:J200)</f>
        <v>6099800</v>
      </c>
      <c r="K196" s="112">
        <f>SUM(K197:K200)</f>
        <v>6070136.8200000003</v>
      </c>
      <c r="L196" s="112">
        <f>SUM(L197:L200)</f>
        <v>6070136.8200000003</v>
      </c>
      <c r="M196" s="216"/>
    </row>
    <row r="197" spans="1:13" ht="13.5" customHeight="1">
      <c r="A197" s="37">
        <v>3</v>
      </c>
      <c r="B197" s="38">
        <v>1</v>
      </c>
      <c r="C197" s="38">
        <v>1</v>
      </c>
      <c r="D197" s="38">
        <v>3</v>
      </c>
      <c r="E197" s="38">
        <v>1</v>
      </c>
      <c r="F197" s="40">
        <v>1</v>
      </c>
      <c r="G197" s="41" t="s">
        <v>280</v>
      </c>
      <c r="H197" s="108">
        <v>164</v>
      </c>
      <c r="I197" s="109"/>
      <c r="J197" s="109"/>
      <c r="K197" s="109"/>
      <c r="L197" s="111"/>
      <c r="M197" s="216"/>
    </row>
    <row r="198" spans="1:13" ht="15.75" customHeight="1">
      <c r="A198" s="37">
        <v>3</v>
      </c>
      <c r="B198" s="38">
        <v>1</v>
      </c>
      <c r="C198" s="38">
        <v>1</v>
      </c>
      <c r="D198" s="38">
        <v>3</v>
      </c>
      <c r="E198" s="38">
        <v>1</v>
      </c>
      <c r="F198" s="40">
        <v>2</v>
      </c>
      <c r="G198" s="41" t="s">
        <v>281</v>
      </c>
      <c r="H198" s="108">
        <v>165</v>
      </c>
      <c r="I198" s="134">
        <v>50000</v>
      </c>
      <c r="J198" s="109">
        <v>50000</v>
      </c>
      <c r="K198" s="109">
        <v>32430.42</v>
      </c>
      <c r="L198" s="109">
        <v>32430.42</v>
      </c>
      <c r="M198" s="216"/>
    </row>
    <row r="199" spans="1:13" ht="15.75" customHeight="1">
      <c r="A199" s="37">
        <v>3</v>
      </c>
      <c r="B199" s="38">
        <v>1</v>
      </c>
      <c r="C199" s="38">
        <v>1</v>
      </c>
      <c r="D199" s="38">
        <v>3</v>
      </c>
      <c r="E199" s="38">
        <v>1</v>
      </c>
      <c r="F199" s="40">
        <v>3</v>
      </c>
      <c r="G199" s="58" t="s">
        <v>282</v>
      </c>
      <c r="H199" s="108">
        <v>166</v>
      </c>
      <c r="I199" s="134"/>
      <c r="J199" s="121"/>
      <c r="K199" s="121"/>
      <c r="L199" s="121"/>
      <c r="M199" s="216"/>
    </row>
    <row r="200" spans="1:13" ht="26.4">
      <c r="A200" s="47">
        <v>3</v>
      </c>
      <c r="B200" s="48">
        <v>1</v>
      </c>
      <c r="C200" s="48">
        <v>1</v>
      </c>
      <c r="D200" s="48">
        <v>3</v>
      </c>
      <c r="E200" s="48">
        <v>1</v>
      </c>
      <c r="F200" s="50">
        <v>4</v>
      </c>
      <c r="G200" s="152" t="s">
        <v>283</v>
      </c>
      <c r="H200" s="108">
        <v>167</v>
      </c>
      <c r="I200" s="136">
        <v>6049800</v>
      </c>
      <c r="J200" s="135">
        <v>6049800</v>
      </c>
      <c r="K200" s="109">
        <v>6037706.4000000004</v>
      </c>
      <c r="L200" s="109">
        <v>6037706.4000000004</v>
      </c>
      <c r="M200" s="216"/>
    </row>
    <row r="201" spans="1:13" ht="18" customHeight="1">
      <c r="A201" s="47">
        <v>3</v>
      </c>
      <c r="B201" s="48">
        <v>1</v>
      </c>
      <c r="C201" s="48">
        <v>1</v>
      </c>
      <c r="D201" s="48">
        <v>4</v>
      </c>
      <c r="E201" s="48"/>
      <c r="F201" s="50"/>
      <c r="G201" s="71" t="s">
        <v>284</v>
      </c>
      <c r="H201" s="108">
        <v>168</v>
      </c>
      <c r="I201" s="112">
        <f>I202</f>
        <v>0</v>
      </c>
      <c r="J201" s="133">
        <f>J202</f>
        <v>0</v>
      </c>
      <c r="K201" s="132">
        <f>K202</f>
        <v>0</v>
      </c>
      <c r="L201" s="131">
        <f>L202</f>
        <v>0</v>
      </c>
      <c r="M201" s="216"/>
    </row>
    <row r="202" spans="1:13" ht="13.5" customHeight="1">
      <c r="A202" s="37">
        <v>3</v>
      </c>
      <c r="B202" s="38">
        <v>1</v>
      </c>
      <c r="C202" s="38">
        <v>1</v>
      </c>
      <c r="D202" s="38">
        <v>4</v>
      </c>
      <c r="E202" s="38">
        <v>1</v>
      </c>
      <c r="F202" s="40"/>
      <c r="G202" s="71" t="s">
        <v>284</v>
      </c>
      <c r="H202" s="108">
        <v>169</v>
      </c>
      <c r="I202" s="117">
        <f>SUM(I203:I205)</f>
        <v>0</v>
      </c>
      <c r="J202" s="114">
        <f>SUM(J203:J205)</f>
        <v>0</v>
      </c>
      <c r="K202" s="113">
        <f>SUM(K203:K205)</f>
        <v>0</v>
      </c>
      <c r="L202" s="112">
        <f>SUM(L203:L205)</f>
        <v>0</v>
      </c>
      <c r="M202" s="216"/>
    </row>
    <row r="203" spans="1:13" ht="17.25" customHeight="1">
      <c r="A203" s="37">
        <v>3</v>
      </c>
      <c r="B203" s="38">
        <v>1</v>
      </c>
      <c r="C203" s="38">
        <v>1</v>
      </c>
      <c r="D203" s="38">
        <v>4</v>
      </c>
      <c r="E203" s="38">
        <v>1</v>
      </c>
      <c r="F203" s="40">
        <v>1</v>
      </c>
      <c r="G203" s="41" t="s">
        <v>285</v>
      </c>
      <c r="H203" s="108">
        <v>170</v>
      </c>
      <c r="I203" s="109"/>
      <c r="J203" s="109"/>
      <c r="K203" s="109"/>
      <c r="L203" s="111"/>
      <c r="M203" s="216"/>
    </row>
    <row r="204" spans="1:13" ht="25.5" customHeight="1">
      <c r="A204" s="34">
        <v>3</v>
      </c>
      <c r="B204" s="32">
        <v>1</v>
      </c>
      <c r="C204" s="32">
        <v>1</v>
      </c>
      <c r="D204" s="32">
        <v>4</v>
      </c>
      <c r="E204" s="32">
        <v>1</v>
      </c>
      <c r="F204" s="35">
        <v>2</v>
      </c>
      <c r="G204" s="45" t="s">
        <v>286</v>
      </c>
      <c r="H204" s="108">
        <v>171</v>
      </c>
      <c r="I204" s="134"/>
      <c r="J204" s="134"/>
      <c r="K204" s="125"/>
      <c r="L204" s="109"/>
      <c r="M204" s="216"/>
    </row>
    <row r="205" spans="1:13" ht="14.25" customHeight="1">
      <c r="A205" s="37">
        <v>3</v>
      </c>
      <c r="B205" s="38">
        <v>1</v>
      </c>
      <c r="C205" s="38">
        <v>1</v>
      </c>
      <c r="D205" s="38">
        <v>4</v>
      </c>
      <c r="E205" s="38">
        <v>1</v>
      </c>
      <c r="F205" s="40">
        <v>3</v>
      </c>
      <c r="G205" s="41" t="s">
        <v>287</v>
      </c>
      <c r="H205" s="108">
        <v>172</v>
      </c>
      <c r="I205" s="134"/>
      <c r="J205" s="134"/>
      <c r="K205" s="134"/>
      <c r="L205" s="109"/>
      <c r="M205" s="216"/>
    </row>
    <row r="206" spans="1:13" ht="25.5" customHeight="1">
      <c r="A206" s="37">
        <v>3</v>
      </c>
      <c r="B206" s="38">
        <v>1</v>
      </c>
      <c r="C206" s="38">
        <v>1</v>
      </c>
      <c r="D206" s="38">
        <v>5</v>
      </c>
      <c r="E206" s="38"/>
      <c r="F206" s="40"/>
      <c r="G206" s="41" t="s">
        <v>288</v>
      </c>
      <c r="H206" s="108">
        <v>173</v>
      </c>
      <c r="I206" s="112">
        <f t="shared" ref="I206:L207" si="20">I207</f>
        <v>0</v>
      </c>
      <c r="J206" s="114">
        <f t="shared" si="20"/>
        <v>0</v>
      </c>
      <c r="K206" s="113">
        <f t="shared" si="20"/>
        <v>0</v>
      </c>
      <c r="L206" s="112">
        <f t="shared" si="20"/>
        <v>0</v>
      </c>
      <c r="M206" s="216"/>
    </row>
    <row r="207" spans="1:13" ht="26.25" customHeight="1">
      <c r="A207" s="47">
        <v>3</v>
      </c>
      <c r="B207" s="48">
        <v>1</v>
      </c>
      <c r="C207" s="48">
        <v>1</v>
      </c>
      <c r="D207" s="48">
        <v>5</v>
      </c>
      <c r="E207" s="48">
        <v>1</v>
      </c>
      <c r="F207" s="50"/>
      <c r="G207" s="41" t="s">
        <v>288</v>
      </c>
      <c r="H207" s="108">
        <v>174</v>
      </c>
      <c r="I207" s="113">
        <f t="shared" si="20"/>
        <v>0</v>
      </c>
      <c r="J207" s="113">
        <f t="shared" si="20"/>
        <v>0</v>
      </c>
      <c r="K207" s="113">
        <f t="shared" si="20"/>
        <v>0</v>
      </c>
      <c r="L207" s="113">
        <f t="shared" si="20"/>
        <v>0</v>
      </c>
      <c r="M207" s="216"/>
    </row>
    <row r="208" spans="1:13" ht="27" customHeight="1">
      <c r="A208" s="37">
        <v>3</v>
      </c>
      <c r="B208" s="38">
        <v>1</v>
      </c>
      <c r="C208" s="38">
        <v>1</v>
      </c>
      <c r="D208" s="38">
        <v>5</v>
      </c>
      <c r="E208" s="38">
        <v>1</v>
      </c>
      <c r="F208" s="40">
        <v>1</v>
      </c>
      <c r="G208" s="41" t="s">
        <v>288</v>
      </c>
      <c r="H208" s="108">
        <v>175</v>
      </c>
      <c r="I208" s="134"/>
      <c r="J208" s="109"/>
      <c r="K208" s="109"/>
      <c r="L208" s="109"/>
      <c r="M208" s="216"/>
    </row>
    <row r="209" spans="1:13" ht="26.25" customHeight="1">
      <c r="A209" s="47">
        <v>3</v>
      </c>
      <c r="B209" s="48">
        <v>1</v>
      </c>
      <c r="C209" s="48">
        <v>2</v>
      </c>
      <c r="D209" s="48"/>
      <c r="E209" s="48"/>
      <c r="F209" s="50"/>
      <c r="G209" s="71" t="s">
        <v>289</v>
      </c>
      <c r="H209" s="108">
        <v>176</v>
      </c>
      <c r="I209" s="112">
        <f t="shared" ref="I209:L210" si="21">I210</f>
        <v>3692400</v>
      </c>
      <c r="J209" s="133">
        <f t="shared" si="21"/>
        <v>3692400</v>
      </c>
      <c r="K209" s="132">
        <f t="shared" si="21"/>
        <v>3625449.44</v>
      </c>
      <c r="L209" s="131">
        <f t="shared" si="21"/>
        <v>3625449.44</v>
      </c>
      <c r="M209" s="216"/>
    </row>
    <row r="210" spans="1:13" ht="25.5" customHeight="1">
      <c r="A210" s="37">
        <v>3</v>
      </c>
      <c r="B210" s="38">
        <v>1</v>
      </c>
      <c r="C210" s="38">
        <v>2</v>
      </c>
      <c r="D210" s="38">
        <v>1</v>
      </c>
      <c r="E210" s="38"/>
      <c r="F210" s="40"/>
      <c r="G210" s="71" t="s">
        <v>289</v>
      </c>
      <c r="H210" s="108">
        <v>177</v>
      </c>
      <c r="I210" s="117">
        <f t="shared" si="21"/>
        <v>3692400</v>
      </c>
      <c r="J210" s="114">
        <f t="shared" si="21"/>
        <v>3692400</v>
      </c>
      <c r="K210" s="113">
        <f t="shared" si="21"/>
        <v>3625449.44</v>
      </c>
      <c r="L210" s="112">
        <f t="shared" si="21"/>
        <v>3625449.44</v>
      </c>
      <c r="M210" s="216"/>
    </row>
    <row r="211" spans="1:13" ht="26.25" customHeight="1">
      <c r="A211" s="34">
        <v>3</v>
      </c>
      <c r="B211" s="32">
        <v>1</v>
      </c>
      <c r="C211" s="32">
        <v>2</v>
      </c>
      <c r="D211" s="32">
        <v>1</v>
      </c>
      <c r="E211" s="32">
        <v>1</v>
      </c>
      <c r="F211" s="35"/>
      <c r="G211" s="71" t="s">
        <v>289</v>
      </c>
      <c r="H211" s="108">
        <v>178</v>
      </c>
      <c r="I211" s="112">
        <f>SUM(I212:I215)</f>
        <v>3692400</v>
      </c>
      <c r="J211" s="116">
        <f>SUM(J212:J215)</f>
        <v>3692400</v>
      </c>
      <c r="K211" s="115">
        <f>SUM(K212:K215)</f>
        <v>3625449.44</v>
      </c>
      <c r="L211" s="117">
        <f>SUM(L212:L215)</f>
        <v>3625449.44</v>
      </c>
      <c r="M211" s="216"/>
    </row>
    <row r="212" spans="1:13" ht="41.25" customHeight="1">
      <c r="A212" s="37">
        <v>3</v>
      </c>
      <c r="B212" s="38">
        <v>1</v>
      </c>
      <c r="C212" s="38">
        <v>2</v>
      </c>
      <c r="D212" s="38">
        <v>1</v>
      </c>
      <c r="E212" s="38">
        <v>1</v>
      </c>
      <c r="F212" s="61">
        <v>2</v>
      </c>
      <c r="G212" s="41" t="s">
        <v>290</v>
      </c>
      <c r="H212" s="108">
        <v>179</v>
      </c>
      <c r="I212" s="109">
        <v>3692400</v>
      </c>
      <c r="J212" s="109">
        <v>3692400</v>
      </c>
      <c r="K212" s="109">
        <v>3625449.44</v>
      </c>
      <c r="L212" s="109">
        <v>3625449.44</v>
      </c>
      <c r="M212" s="216"/>
    </row>
    <row r="213" spans="1:13" ht="14.25" customHeight="1">
      <c r="A213" s="37">
        <v>3</v>
      </c>
      <c r="B213" s="38">
        <v>1</v>
      </c>
      <c r="C213" s="38">
        <v>2</v>
      </c>
      <c r="D213" s="37">
        <v>1</v>
      </c>
      <c r="E213" s="38">
        <v>1</v>
      </c>
      <c r="F213" s="61">
        <v>3</v>
      </c>
      <c r="G213" s="41" t="s">
        <v>291</v>
      </c>
      <c r="H213" s="108">
        <v>180</v>
      </c>
      <c r="I213" s="109"/>
      <c r="J213" s="109"/>
      <c r="K213" s="109"/>
      <c r="L213" s="109"/>
      <c r="M213" s="216"/>
    </row>
    <row r="214" spans="1:13" ht="27.75" customHeight="1">
      <c r="A214" s="37">
        <v>3</v>
      </c>
      <c r="B214" s="38">
        <v>1</v>
      </c>
      <c r="C214" s="38">
        <v>2</v>
      </c>
      <c r="D214" s="37">
        <v>1</v>
      </c>
      <c r="E214" s="38">
        <v>1</v>
      </c>
      <c r="F214" s="61">
        <v>4</v>
      </c>
      <c r="G214" s="41" t="s">
        <v>292</v>
      </c>
      <c r="H214" s="108">
        <v>181</v>
      </c>
      <c r="I214" s="109"/>
      <c r="J214" s="109"/>
      <c r="K214" s="109"/>
      <c r="L214" s="109"/>
      <c r="M214" s="216"/>
    </row>
    <row r="215" spans="1:13" ht="17.25" customHeight="1">
      <c r="A215" s="47">
        <v>3</v>
      </c>
      <c r="B215" s="54">
        <v>1</v>
      </c>
      <c r="C215" s="54">
        <v>2</v>
      </c>
      <c r="D215" s="53">
        <v>1</v>
      </c>
      <c r="E215" s="54">
        <v>1</v>
      </c>
      <c r="F215" s="83">
        <v>5</v>
      </c>
      <c r="G215" s="56" t="s">
        <v>293</v>
      </c>
      <c r="H215" s="108">
        <v>182</v>
      </c>
      <c r="I215" s="109"/>
      <c r="J215" s="109"/>
      <c r="K215" s="109"/>
      <c r="L215" s="111"/>
      <c r="M215" s="216"/>
    </row>
    <row r="216" spans="1:13" ht="15" customHeight="1">
      <c r="A216" s="37">
        <v>3</v>
      </c>
      <c r="B216" s="38">
        <v>1</v>
      </c>
      <c r="C216" s="38">
        <v>3</v>
      </c>
      <c r="D216" s="37"/>
      <c r="E216" s="38"/>
      <c r="F216" s="40"/>
      <c r="G216" s="41" t="s">
        <v>294</v>
      </c>
      <c r="H216" s="108">
        <v>183</v>
      </c>
      <c r="I216" s="112">
        <f>SUM(I217+I220)</f>
        <v>0</v>
      </c>
      <c r="J216" s="114">
        <f>SUM(J217+J220)</f>
        <v>0</v>
      </c>
      <c r="K216" s="113">
        <f>SUM(K217+K220)</f>
        <v>0</v>
      </c>
      <c r="L216" s="112">
        <f>SUM(L217+L220)</f>
        <v>0</v>
      </c>
      <c r="M216" s="216"/>
    </row>
    <row r="217" spans="1:13" ht="27.75" customHeight="1">
      <c r="A217" s="34">
        <v>3</v>
      </c>
      <c r="B217" s="32">
        <v>1</v>
      </c>
      <c r="C217" s="32">
        <v>3</v>
      </c>
      <c r="D217" s="34">
        <v>1</v>
      </c>
      <c r="E217" s="37"/>
      <c r="F217" s="35"/>
      <c r="G217" s="45" t="s">
        <v>295</v>
      </c>
      <c r="H217" s="108">
        <v>184</v>
      </c>
      <c r="I217" s="117">
        <f t="shared" ref="I217:L218" si="22">I218</f>
        <v>0</v>
      </c>
      <c r="J217" s="116">
        <f t="shared" si="22"/>
        <v>0</v>
      </c>
      <c r="K217" s="115">
        <f t="shared" si="22"/>
        <v>0</v>
      </c>
      <c r="L217" s="117">
        <f t="shared" si="22"/>
        <v>0</v>
      </c>
      <c r="M217" s="216"/>
    </row>
    <row r="218" spans="1:13" ht="30.75" customHeight="1">
      <c r="A218" s="37">
        <v>3</v>
      </c>
      <c r="B218" s="38">
        <v>1</v>
      </c>
      <c r="C218" s="38">
        <v>3</v>
      </c>
      <c r="D218" s="37">
        <v>1</v>
      </c>
      <c r="E218" s="37">
        <v>1</v>
      </c>
      <c r="F218" s="40"/>
      <c r="G218" s="45" t="s">
        <v>295</v>
      </c>
      <c r="H218" s="108">
        <v>185</v>
      </c>
      <c r="I218" s="112">
        <f t="shared" si="22"/>
        <v>0</v>
      </c>
      <c r="J218" s="114">
        <f t="shared" si="22"/>
        <v>0</v>
      </c>
      <c r="K218" s="113">
        <f t="shared" si="22"/>
        <v>0</v>
      </c>
      <c r="L218" s="112">
        <f t="shared" si="22"/>
        <v>0</v>
      </c>
      <c r="M218" s="216"/>
    </row>
    <row r="219" spans="1:13" ht="27.75" customHeight="1">
      <c r="A219" s="37">
        <v>3</v>
      </c>
      <c r="B219" s="39">
        <v>1</v>
      </c>
      <c r="C219" s="37">
        <v>3</v>
      </c>
      <c r="D219" s="38">
        <v>1</v>
      </c>
      <c r="E219" s="38">
        <v>1</v>
      </c>
      <c r="F219" s="40">
        <v>1</v>
      </c>
      <c r="G219" s="45" t="s">
        <v>295</v>
      </c>
      <c r="H219" s="108">
        <v>186</v>
      </c>
      <c r="I219" s="111"/>
      <c r="J219" s="111"/>
      <c r="K219" s="111"/>
      <c r="L219" s="111"/>
      <c r="M219" s="216"/>
    </row>
    <row r="220" spans="1:13" ht="15" customHeight="1">
      <c r="A220" s="37">
        <v>3</v>
      </c>
      <c r="B220" s="39">
        <v>1</v>
      </c>
      <c r="C220" s="37">
        <v>3</v>
      </c>
      <c r="D220" s="38">
        <v>2</v>
      </c>
      <c r="E220" s="38"/>
      <c r="F220" s="40"/>
      <c r="G220" s="41" t="s">
        <v>296</v>
      </c>
      <c r="H220" s="108">
        <v>187</v>
      </c>
      <c r="I220" s="112">
        <f>I221</f>
        <v>0</v>
      </c>
      <c r="J220" s="114">
        <f>J221</f>
        <v>0</v>
      </c>
      <c r="K220" s="113">
        <f>K221</f>
        <v>0</v>
      </c>
      <c r="L220" s="112">
        <f>L221</f>
        <v>0</v>
      </c>
      <c r="M220" s="216"/>
    </row>
    <row r="221" spans="1:13" ht="15.75" customHeight="1">
      <c r="A221" s="34">
        <v>3</v>
      </c>
      <c r="B221" s="33">
        <v>1</v>
      </c>
      <c r="C221" s="34">
        <v>3</v>
      </c>
      <c r="D221" s="32">
        <v>2</v>
      </c>
      <c r="E221" s="32">
        <v>1</v>
      </c>
      <c r="F221" s="35"/>
      <c r="G221" s="41" t="s">
        <v>296</v>
      </c>
      <c r="H221" s="108">
        <v>188</v>
      </c>
      <c r="I221" s="112">
        <f>SUM(I222:I227)</f>
        <v>0</v>
      </c>
      <c r="J221" s="112">
        <f>SUM(J222:J227)</f>
        <v>0</v>
      </c>
      <c r="K221" s="112">
        <f>SUM(K222:K227)</f>
        <v>0</v>
      </c>
      <c r="L221" s="112">
        <f>SUM(L222:L227)</f>
        <v>0</v>
      </c>
      <c r="M221" s="216"/>
    </row>
    <row r="222" spans="1:13" ht="15" customHeight="1">
      <c r="A222" s="37">
        <v>3</v>
      </c>
      <c r="B222" s="39">
        <v>1</v>
      </c>
      <c r="C222" s="37">
        <v>3</v>
      </c>
      <c r="D222" s="38">
        <v>2</v>
      </c>
      <c r="E222" s="38">
        <v>1</v>
      </c>
      <c r="F222" s="40">
        <v>1</v>
      </c>
      <c r="G222" s="41" t="s">
        <v>297</v>
      </c>
      <c r="H222" s="108">
        <v>189</v>
      </c>
      <c r="I222" s="109"/>
      <c r="J222" s="109"/>
      <c r="K222" s="109"/>
      <c r="L222" s="111"/>
      <c r="M222" s="216"/>
    </row>
    <row r="223" spans="1:13" ht="26.25" customHeight="1">
      <c r="A223" s="37">
        <v>3</v>
      </c>
      <c r="B223" s="39">
        <v>1</v>
      </c>
      <c r="C223" s="37">
        <v>3</v>
      </c>
      <c r="D223" s="38">
        <v>2</v>
      </c>
      <c r="E223" s="38">
        <v>1</v>
      </c>
      <c r="F223" s="40">
        <v>2</v>
      </c>
      <c r="G223" s="41" t="s">
        <v>298</v>
      </c>
      <c r="H223" s="108">
        <v>190</v>
      </c>
      <c r="I223" s="109"/>
      <c r="J223" s="109"/>
      <c r="K223" s="109"/>
      <c r="L223" s="109"/>
      <c r="M223" s="216"/>
    </row>
    <row r="224" spans="1:13" ht="16.5" customHeight="1">
      <c r="A224" s="37">
        <v>3</v>
      </c>
      <c r="B224" s="39">
        <v>1</v>
      </c>
      <c r="C224" s="37">
        <v>3</v>
      </c>
      <c r="D224" s="38">
        <v>2</v>
      </c>
      <c r="E224" s="38">
        <v>1</v>
      </c>
      <c r="F224" s="40">
        <v>3</v>
      </c>
      <c r="G224" s="41" t="s">
        <v>299</v>
      </c>
      <c r="H224" s="108">
        <v>191</v>
      </c>
      <c r="I224" s="109"/>
      <c r="J224" s="109"/>
      <c r="K224" s="109"/>
      <c r="L224" s="109"/>
      <c r="M224" s="216"/>
    </row>
    <row r="225" spans="1:13" ht="27.75" customHeight="1">
      <c r="A225" s="37">
        <v>3</v>
      </c>
      <c r="B225" s="39">
        <v>1</v>
      </c>
      <c r="C225" s="37">
        <v>3</v>
      </c>
      <c r="D225" s="38">
        <v>2</v>
      </c>
      <c r="E225" s="38">
        <v>1</v>
      </c>
      <c r="F225" s="40">
        <v>4</v>
      </c>
      <c r="G225" s="41" t="s">
        <v>300</v>
      </c>
      <c r="H225" s="108">
        <v>192</v>
      </c>
      <c r="I225" s="109"/>
      <c r="J225" s="109"/>
      <c r="K225" s="109"/>
      <c r="L225" s="111"/>
      <c r="M225" s="216"/>
    </row>
    <row r="226" spans="1:13" ht="15.75" customHeight="1">
      <c r="A226" s="37">
        <v>3</v>
      </c>
      <c r="B226" s="39">
        <v>1</v>
      </c>
      <c r="C226" s="37">
        <v>3</v>
      </c>
      <c r="D226" s="38">
        <v>2</v>
      </c>
      <c r="E226" s="38">
        <v>1</v>
      </c>
      <c r="F226" s="40">
        <v>5</v>
      </c>
      <c r="G226" s="45" t="s">
        <v>301</v>
      </c>
      <c r="H226" s="108">
        <v>193</v>
      </c>
      <c r="I226" s="109"/>
      <c r="J226" s="109"/>
      <c r="K226" s="109"/>
      <c r="L226" s="109"/>
      <c r="M226" s="216"/>
    </row>
    <row r="227" spans="1:13" ht="13.5" customHeight="1">
      <c r="A227" s="59">
        <v>3</v>
      </c>
      <c r="B227" s="41">
        <v>1</v>
      </c>
      <c r="C227" s="59">
        <v>3</v>
      </c>
      <c r="D227" s="60">
        <v>2</v>
      </c>
      <c r="E227" s="60">
        <v>1</v>
      </c>
      <c r="F227" s="61">
        <v>6</v>
      </c>
      <c r="G227" s="45" t="s">
        <v>296</v>
      </c>
      <c r="H227" s="108">
        <v>194</v>
      </c>
      <c r="I227" s="109"/>
      <c r="J227" s="109"/>
      <c r="K227" s="109"/>
      <c r="L227" s="111"/>
      <c r="M227" s="216"/>
    </row>
    <row r="228" spans="1:13" ht="27" customHeight="1">
      <c r="A228" s="34">
        <v>3</v>
      </c>
      <c r="B228" s="32">
        <v>1</v>
      </c>
      <c r="C228" s="32">
        <v>4</v>
      </c>
      <c r="D228" s="32"/>
      <c r="E228" s="32"/>
      <c r="F228" s="35"/>
      <c r="G228" s="45" t="s">
        <v>302</v>
      </c>
      <c r="H228" s="108">
        <v>195</v>
      </c>
      <c r="I228" s="117">
        <f t="shared" ref="I228:L230" si="23">I229</f>
        <v>0</v>
      </c>
      <c r="J228" s="116">
        <f t="shared" si="23"/>
        <v>0</v>
      </c>
      <c r="K228" s="115">
        <f t="shared" si="23"/>
        <v>0</v>
      </c>
      <c r="L228" s="115">
        <f t="shared" si="23"/>
        <v>0</v>
      </c>
      <c r="M228" s="216"/>
    </row>
    <row r="229" spans="1:13" ht="27" customHeight="1">
      <c r="A229" s="47">
        <v>3</v>
      </c>
      <c r="B229" s="54">
        <v>1</v>
      </c>
      <c r="C229" s="54">
        <v>4</v>
      </c>
      <c r="D229" s="54">
        <v>1</v>
      </c>
      <c r="E229" s="54"/>
      <c r="F229" s="55"/>
      <c r="G229" s="45" t="s">
        <v>302</v>
      </c>
      <c r="H229" s="108">
        <v>196</v>
      </c>
      <c r="I229" s="120">
        <f t="shared" si="23"/>
        <v>0</v>
      </c>
      <c r="J229" s="130">
        <f t="shared" si="23"/>
        <v>0</v>
      </c>
      <c r="K229" s="118">
        <f t="shared" si="23"/>
        <v>0</v>
      </c>
      <c r="L229" s="118">
        <f t="shared" si="23"/>
        <v>0</v>
      </c>
      <c r="M229" s="216"/>
    </row>
    <row r="230" spans="1:13" ht="27.75" customHeight="1">
      <c r="A230" s="37">
        <v>3</v>
      </c>
      <c r="B230" s="38">
        <v>1</v>
      </c>
      <c r="C230" s="38">
        <v>4</v>
      </c>
      <c r="D230" s="38">
        <v>1</v>
      </c>
      <c r="E230" s="38">
        <v>1</v>
      </c>
      <c r="F230" s="40"/>
      <c r="G230" s="45" t="s">
        <v>303</v>
      </c>
      <c r="H230" s="108">
        <v>197</v>
      </c>
      <c r="I230" s="112">
        <f t="shared" si="23"/>
        <v>0</v>
      </c>
      <c r="J230" s="114">
        <f t="shared" si="23"/>
        <v>0</v>
      </c>
      <c r="K230" s="113">
        <f t="shared" si="23"/>
        <v>0</v>
      </c>
      <c r="L230" s="113">
        <f t="shared" si="23"/>
        <v>0</v>
      </c>
      <c r="M230" s="216"/>
    </row>
    <row r="231" spans="1:13" ht="27" customHeight="1">
      <c r="A231" s="42">
        <v>3</v>
      </c>
      <c r="B231" s="37">
        <v>1</v>
      </c>
      <c r="C231" s="38">
        <v>4</v>
      </c>
      <c r="D231" s="38">
        <v>1</v>
      </c>
      <c r="E231" s="38">
        <v>1</v>
      </c>
      <c r="F231" s="40">
        <v>1</v>
      </c>
      <c r="G231" s="45" t="s">
        <v>303</v>
      </c>
      <c r="H231" s="108">
        <v>198</v>
      </c>
      <c r="I231" s="109"/>
      <c r="J231" s="109"/>
      <c r="K231" s="109"/>
      <c r="L231" s="109"/>
      <c r="M231" s="216"/>
    </row>
    <row r="232" spans="1:13" ht="26.25" customHeight="1">
      <c r="A232" s="42">
        <v>3</v>
      </c>
      <c r="B232" s="38">
        <v>1</v>
      </c>
      <c r="C232" s="38">
        <v>5</v>
      </c>
      <c r="D232" s="38"/>
      <c r="E232" s="38"/>
      <c r="F232" s="40"/>
      <c r="G232" s="41" t="s">
        <v>304</v>
      </c>
      <c r="H232" s="108">
        <v>199</v>
      </c>
      <c r="I232" s="112">
        <f t="shared" ref="I232:L233" si="24">I233</f>
        <v>0</v>
      </c>
      <c r="J232" s="112">
        <f t="shared" si="24"/>
        <v>0</v>
      </c>
      <c r="K232" s="112">
        <f t="shared" si="24"/>
        <v>0</v>
      </c>
      <c r="L232" s="112">
        <f t="shared" si="24"/>
        <v>0</v>
      </c>
      <c r="M232" s="216"/>
    </row>
    <row r="233" spans="1:13" ht="30" customHeight="1">
      <c r="A233" s="42">
        <v>3</v>
      </c>
      <c r="B233" s="38">
        <v>1</v>
      </c>
      <c r="C233" s="38">
        <v>5</v>
      </c>
      <c r="D233" s="38">
        <v>1</v>
      </c>
      <c r="E233" s="38"/>
      <c r="F233" s="40"/>
      <c r="G233" s="41" t="s">
        <v>304</v>
      </c>
      <c r="H233" s="108">
        <v>200</v>
      </c>
      <c r="I233" s="112">
        <f t="shared" si="24"/>
        <v>0</v>
      </c>
      <c r="J233" s="112">
        <f t="shared" si="24"/>
        <v>0</v>
      </c>
      <c r="K233" s="112">
        <f t="shared" si="24"/>
        <v>0</v>
      </c>
      <c r="L233" s="112">
        <f t="shared" si="24"/>
        <v>0</v>
      </c>
      <c r="M233" s="216"/>
    </row>
    <row r="234" spans="1:13" ht="27" customHeight="1">
      <c r="A234" s="42">
        <v>3</v>
      </c>
      <c r="B234" s="38">
        <v>1</v>
      </c>
      <c r="C234" s="38">
        <v>5</v>
      </c>
      <c r="D234" s="38">
        <v>1</v>
      </c>
      <c r="E234" s="38">
        <v>1</v>
      </c>
      <c r="F234" s="40"/>
      <c r="G234" s="41" t="s">
        <v>304</v>
      </c>
      <c r="H234" s="108">
        <v>201</v>
      </c>
      <c r="I234" s="112">
        <f>SUM(I235:I237)</f>
        <v>0</v>
      </c>
      <c r="J234" s="112">
        <f>SUM(J235:J237)</f>
        <v>0</v>
      </c>
      <c r="K234" s="112">
        <f>SUM(K235:K237)</f>
        <v>0</v>
      </c>
      <c r="L234" s="112">
        <f>SUM(L235:L237)</f>
        <v>0</v>
      </c>
      <c r="M234" s="216"/>
    </row>
    <row r="235" spans="1:13" ht="21" customHeight="1">
      <c r="A235" s="42">
        <v>3</v>
      </c>
      <c r="B235" s="38">
        <v>1</v>
      </c>
      <c r="C235" s="38">
        <v>5</v>
      </c>
      <c r="D235" s="38">
        <v>1</v>
      </c>
      <c r="E235" s="38">
        <v>1</v>
      </c>
      <c r="F235" s="40">
        <v>1</v>
      </c>
      <c r="G235" s="86" t="s">
        <v>305</v>
      </c>
      <c r="H235" s="108">
        <v>202</v>
      </c>
      <c r="I235" s="109"/>
      <c r="J235" s="109"/>
      <c r="K235" s="109"/>
      <c r="L235" s="109"/>
      <c r="M235" s="216"/>
    </row>
    <row r="236" spans="1:13" ht="25.5" customHeight="1">
      <c r="A236" s="42">
        <v>3</v>
      </c>
      <c r="B236" s="38">
        <v>1</v>
      </c>
      <c r="C236" s="38">
        <v>5</v>
      </c>
      <c r="D236" s="38">
        <v>1</v>
      </c>
      <c r="E236" s="38">
        <v>1</v>
      </c>
      <c r="F236" s="40">
        <v>2</v>
      </c>
      <c r="G236" s="86" t="s">
        <v>306</v>
      </c>
      <c r="H236" s="108">
        <v>203</v>
      </c>
      <c r="I236" s="109"/>
      <c r="J236" s="109"/>
      <c r="K236" s="109"/>
      <c r="L236" s="109"/>
      <c r="M236" s="216"/>
    </row>
    <row r="237" spans="1:13" ht="28.5" customHeight="1">
      <c r="A237" s="42">
        <v>3</v>
      </c>
      <c r="B237" s="38">
        <v>1</v>
      </c>
      <c r="C237" s="38">
        <v>5</v>
      </c>
      <c r="D237" s="38">
        <v>1</v>
      </c>
      <c r="E237" s="38">
        <v>1</v>
      </c>
      <c r="F237" s="40">
        <v>3</v>
      </c>
      <c r="G237" s="86" t="s">
        <v>307</v>
      </c>
      <c r="H237" s="108">
        <v>204</v>
      </c>
      <c r="I237" s="109"/>
      <c r="J237" s="109"/>
      <c r="K237" s="109"/>
      <c r="L237" s="109"/>
      <c r="M237" s="216"/>
    </row>
    <row r="238" spans="1:13" ht="41.25" customHeight="1">
      <c r="A238" s="25">
        <v>3</v>
      </c>
      <c r="B238" s="26">
        <v>2</v>
      </c>
      <c r="C238" s="26"/>
      <c r="D238" s="26"/>
      <c r="E238" s="26"/>
      <c r="F238" s="28"/>
      <c r="G238" s="27" t="s">
        <v>308</v>
      </c>
      <c r="H238" s="108">
        <v>205</v>
      </c>
      <c r="I238" s="112">
        <f>SUM(I239+I271)</f>
        <v>0</v>
      </c>
      <c r="J238" s="114">
        <f>SUM(J239+J271)</f>
        <v>0</v>
      </c>
      <c r="K238" s="113">
        <f>SUM(K239+K271)</f>
        <v>0</v>
      </c>
      <c r="L238" s="113">
        <f>SUM(L239+L271)</f>
        <v>0</v>
      </c>
      <c r="M238" s="216"/>
    </row>
    <row r="239" spans="1:13" ht="26.25" customHeight="1">
      <c r="A239" s="73">
        <v>3</v>
      </c>
      <c r="B239" s="81">
        <v>2</v>
      </c>
      <c r="C239" s="82">
        <v>1</v>
      </c>
      <c r="D239" s="82"/>
      <c r="E239" s="82"/>
      <c r="F239" s="83"/>
      <c r="G239" s="56" t="s">
        <v>309</v>
      </c>
      <c r="H239" s="108">
        <v>206</v>
      </c>
      <c r="I239" s="120">
        <f>SUM(I240+I249+I253+I257+I261+I264+I267)</f>
        <v>0</v>
      </c>
      <c r="J239" s="130">
        <f>SUM(J240+J249+J253+J257+J261+J264+J267)</f>
        <v>0</v>
      </c>
      <c r="K239" s="118">
        <f>SUM(K240+K249+K253+K257+K261+K264+K267)</f>
        <v>0</v>
      </c>
      <c r="L239" s="118">
        <f>SUM(L240+L249+L253+L257+L261+L264+L267)</f>
        <v>0</v>
      </c>
      <c r="M239" s="216"/>
    </row>
    <row r="240" spans="1:13" ht="15.75" customHeight="1">
      <c r="A240" s="59">
        <v>3</v>
      </c>
      <c r="B240" s="60">
        <v>2</v>
      </c>
      <c r="C240" s="60">
        <v>1</v>
      </c>
      <c r="D240" s="60">
        <v>1</v>
      </c>
      <c r="E240" s="60"/>
      <c r="F240" s="61"/>
      <c r="G240" s="41" t="s">
        <v>310</v>
      </c>
      <c r="H240" s="108">
        <v>207</v>
      </c>
      <c r="I240" s="120">
        <f>I241</f>
        <v>0</v>
      </c>
      <c r="J240" s="120">
        <f>J241</f>
        <v>0</v>
      </c>
      <c r="K240" s="120">
        <f>K241</f>
        <v>0</v>
      </c>
      <c r="L240" s="120">
        <f>L241</f>
        <v>0</v>
      </c>
      <c r="M240" s="216"/>
    </row>
    <row r="241" spans="1:13" ht="12" customHeight="1">
      <c r="A241" s="59">
        <v>3</v>
      </c>
      <c r="B241" s="59">
        <v>2</v>
      </c>
      <c r="C241" s="60">
        <v>1</v>
      </c>
      <c r="D241" s="60">
        <v>1</v>
      </c>
      <c r="E241" s="60">
        <v>1</v>
      </c>
      <c r="F241" s="61"/>
      <c r="G241" s="41" t="s">
        <v>311</v>
      </c>
      <c r="H241" s="108">
        <v>208</v>
      </c>
      <c r="I241" s="112">
        <f>SUM(I242:I242)</f>
        <v>0</v>
      </c>
      <c r="J241" s="114">
        <f>SUM(J242:J242)</f>
        <v>0</v>
      </c>
      <c r="K241" s="113">
        <f>SUM(K242:K242)</f>
        <v>0</v>
      </c>
      <c r="L241" s="113">
        <f>SUM(L242:L242)</f>
        <v>0</v>
      </c>
      <c r="M241" s="216"/>
    </row>
    <row r="242" spans="1:13" ht="14.25" customHeight="1">
      <c r="A242" s="73">
        <v>3</v>
      </c>
      <c r="B242" s="73">
        <v>2</v>
      </c>
      <c r="C242" s="82">
        <v>1</v>
      </c>
      <c r="D242" s="82">
        <v>1</v>
      </c>
      <c r="E242" s="82">
        <v>1</v>
      </c>
      <c r="F242" s="83">
        <v>1</v>
      </c>
      <c r="G242" s="56" t="s">
        <v>311</v>
      </c>
      <c r="H242" s="108">
        <v>209</v>
      </c>
      <c r="I242" s="109"/>
      <c r="J242" s="109"/>
      <c r="K242" s="109"/>
      <c r="L242" s="109"/>
      <c r="M242" s="216"/>
    </row>
    <row r="243" spans="1:13" ht="14.25" customHeight="1">
      <c r="A243" s="73">
        <v>3</v>
      </c>
      <c r="B243" s="82">
        <v>2</v>
      </c>
      <c r="C243" s="82">
        <v>1</v>
      </c>
      <c r="D243" s="82">
        <v>1</v>
      </c>
      <c r="E243" s="82">
        <v>2</v>
      </c>
      <c r="F243" s="83"/>
      <c r="G243" s="56" t="s">
        <v>312</v>
      </c>
      <c r="H243" s="108">
        <v>210</v>
      </c>
      <c r="I243" s="112">
        <f>SUM(I244:I245)</f>
        <v>0</v>
      </c>
      <c r="J243" s="112">
        <f>SUM(J244:J245)</f>
        <v>0</v>
      </c>
      <c r="K243" s="112">
        <f>SUM(K244:K245)</f>
        <v>0</v>
      </c>
      <c r="L243" s="112">
        <f>SUM(L244:L245)</f>
        <v>0</v>
      </c>
      <c r="M243" s="216"/>
    </row>
    <row r="244" spans="1:13" ht="14.25" customHeight="1">
      <c r="A244" s="73">
        <v>3</v>
      </c>
      <c r="B244" s="82">
        <v>2</v>
      </c>
      <c r="C244" s="82">
        <v>1</v>
      </c>
      <c r="D244" s="82">
        <v>1</v>
      </c>
      <c r="E244" s="82">
        <v>2</v>
      </c>
      <c r="F244" s="83">
        <v>1</v>
      </c>
      <c r="G244" s="56" t="s">
        <v>313</v>
      </c>
      <c r="H244" s="108">
        <v>211</v>
      </c>
      <c r="I244" s="109"/>
      <c r="J244" s="109"/>
      <c r="K244" s="109"/>
      <c r="L244" s="109"/>
      <c r="M244" s="216"/>
    </row>
    <row r="245" spans="1:13" ht="14.25" customHeight="1">
      <c r="A245" s="73">
        <v>3</v>
      </c>
      <c r="B245" s="82">
        <v>2</v>
      </c>
      <c r="C245" s="82">
        <v>1</v>
      </c>
      <c r="D245" s="82">
        <v>1</v>
      </c>
      <c r="E245" s="82">
        <v>2</v>
      </c>
      <c r="F245" s="83">
        <v>2</v>
      </c>
      <c r="G245" s="56" t="s">
        <v>314</v>
      </c>
      <c r="H245" s="108">
        <v>212</v>
      </c>
      <c r="I245" s="109"/>
      <c r="J245" s="109"/>
      <c r="K245" s="109"/>
      <c r="L245" s="109"/>
      <c r="M245" s="216"/>
    </row>
    <row r="246" spans="1:13" ht="14.25" customHeight="1">
      <c r="A246" s="73">
        <v>3</v>
      </c>
      <c r="B246" s="82">
        <v>2</v>
      </c>
      <c r="C246" s="82">
        <v>1</v>
      </c>
      <c r="D246" s="82">
        <v>1</v>
      </c>
      <c r="E246" s="82">
        <v>3</v>
      </c>
      <c r="F246" s="151"/>
      <c r="G246" s="56" t="s">
        <v>315</v>
      </c>
      <c r="H246" s="108">
        <v>213</v>
      </c>
      <c r="I246" s="112">
        <f>SUM(I247:I248)</f>
        <v>0</v>
      </c>
      <c r="J246" s="112">
        <f>SUM(J247:J248)</f>
        <v>0</v>
      </c>
      <c r="K246" s="112">
        <f>SUM(K247:K248)</f>
        <v>0</v>
      </c>
      <c r="L246" s="112">
        <f>SUM(L247:L248)</f>
        <v>0</v>
      </c>
      <c r="M246" s="216"/>
    </row>
    <row r="247" spans="1:13" ht="14.25" customHeight="1">
      <c r="A247" s="73">
        <v>3</v>
      </c>
      <c r="B247" s="82">
        <v>2</v>
      </c>
      <c r="C247" s="82">
        <v>1</v>
      </c>
      <c r="D247" s="82">
        <v>1</v>
      </c>
      <c r="E247" s="82">
        <v>3</v>
      </c>
      <c r="F247" s="83">
        <v>1</v>
      </c>
      <c r="G247" s="56" t="s">
        <v>316</v>
      </c>
      <c r="H247" s="108">
        <v>214</v>
      </c>
      <c r="I247" s="109"/>
      <c r="J247" s="109"/>
      <c r="K247" s="109"/>
      <c r="L247" s="109"/>
      <c r="M247" s="216"/>
    </row>
    <row r="248" spans="1:13" ht="14.25" customHeight="1">
      <c r="A248" s="73">
        <v>3</v>
      </c>
      <c r="B248" s="82">
        <v>2</v>
      </c>
      <c r="C248" s="82">
        <v>1</v>
      </c>
      <c r="D248" s="82">
        <v>1</v>
      </c>
      <c r="E248" s="82">
        <v>3</v>
      </c>
      <c r="F248" s="83">
        <v>2</v>
      </c>
      <c r="G248" s="56" t="s">
        <v>317</v>
      </c>
      <c r="H248" s="108">
        <v>215</v>
      </c>
      <c r="I248" s="109"/>
      <c r="J248" s="109"/>
      <c r="K248" s="109"/>
      <c r="L248" s="109"/>
      <c r="M248" s="216"/>
    </row>
    <row r="249" spans="1:13" ht="27" customHeight="1">
      <c r="A249" s="37">
        <v>3</v>
      </c>
      <c r="B249" s="38">
        <v>2</v>
      </c>
      <c r="C249" s="38">
        <v>1</v>
      </c>
      <c r="D249" s="38">
        <v>2</v>
      </c>
      <c r="E249" s="38"/>
      <c r="F249" s="40"/>
      <c r="G249" s="41" t="s">
        <v>318</v>
      </c>
      <c r="H249" s="108">
        <v>216</v>
      </c>
      <c r="I249" s="112">
        <f>I250</f>
        <v>0</v>
      </c>
      <c r="J249" s="112">
        <f>J250</f>
        <v>0</v>
      </c>
      <c r="K249" s="112">
        <f>K250</f>
        <v>0</v>
      </c>
      <c r="L249" s="112">
        <f>L250</f>
        <v>0</v>
      </c>
      <c r="M249" s="216"/>
    </row>
    <row r="250" spans="1:13" ht="14.25" customHeight="1">
      <c r="A250" s="37">
        <v>3</v>
      </c>
      <c r="B250" s="38">
        <v>2</v>
      </c>
      <c r="C250" s="38">
        <v>1</v>
      </c>
      <c r="D250" s="38">
        <v>2</v>
      </c>
      <c r="E250" s="38">
        <v>1</v>
      </c>
      <c r="F250" s="40"/>
      <c r="G250" s="41" t="s">
        <v>318</v>
      </c>
      <c r="H250" s="108">
        <v>217</v>
      </c>
      <c r="I250" s="112">
        <f>SUM(I251:I252)</f>
        <v>0</v>
      </c>
      <c r="J250" s="114">
        <f>SUM(J251:J252)</f>
        <v>0</v>
      </c>
      <c r="K250" s="113">
        <f>SUM(K251:K252)</f>
        <v>0</v>
      </c>
      <c r="L250" s="113">
        <f>SUM(L251:L252)</f>
        <v>0</v>
      </c>
      <c r="M250" s="216"/>
    </row>
    <row r="251" spans="1:13" ht="27" customHeight="1">
      <c r="A251" s="47">
        <v>3</v>
      </c>
      <c r="B251" s="53">
        <v>2</v>
      </c>
      <c r="C251" s="54">
        <v>1</v>
      </c>
      <c r="D251" s="54">
        <v>2</v>
      </c>
      <c r="E251" s="54">
        <v>1</v>
      </c>
      <c r="F251" s="55">
        <v>1</v>
      </c>
      <c r="G251" s="56" t="s">
        <v>319</v>
      </c>
      <c r="H251" s="108">
        <v>218</v>
      </c>
      <c r="I251" s="109"/>
      <c r="J251" s="109"/>
      <c r="K251" s="109"/>
      <c r="L251" s="109"/>
      <c r="M251" s="216"/>
    </row>
    <row r="252" spans="1:13" ht="25.5" customHeight="1">
      <c r="A252" s="37">
        <v>3</v>
      </c>
      <c r="B252" s="38">
        <v>2</v>
      </c>
      <c r="C252" s="38">
        <v>1</v>
      </c>
      <c r="D252" s="38">
        <v>2</v>
      </c>
      <c r="E252" s="38">
        <v>1</v>
      </c>
      <c r="F252" s="40">
        <v>2</v>
      </c>
      <c r="G252" s="41" t="s">
        <v>320</v>
      </c>
      <c r="H252" s="108">
        <v>219</v>
      </c>
      <c r="I252" s="109"/>
      <c r="J252" s="109"/>
      <c r="K252" s="109"/>
      <c r="L252" s="109"/>
      <c r="M252" s="216"/>
    </row>
    <row r="253" spans="1:13" ht="26.25" customHeight="1">
      <c r="A253" s="34">
        <v>3</v>
      </c>
      <c r="B253" s="32">
        <v>2</v>
      </c>
      <c r="C253" s="32">
        <v>1</v>
      </c>
      <c r="D253" s="32">
        <v>3</v>
      </c>
      <c r="E253" s="32"/>
      <c r="F253" s="35"/>
      <c r="G253" s="45" t="s">
        <v>321</v>
      </c>
      <c r="H253" s="108">
        <v>220</v>
      </c>
      <c r="I253" s="117">
        <f>I254</f>
        <v>0</v>
      </c>
      <c r="J253" s="116">
        <f>J254</f>
        <v>0</v>
      </c>
      <c r="K253" s="115">
        <f>K254</f>
        <v>0</v>
      </c>
      <c r="L253" s="115">
        <f>L254</f>
        <v>0</v>
      </c>
      <c r="M253" s="216"/>
    </row>
    <row r="254" spans="1:13" ht="29.25" customHeight="1">
      <c r="A254" s="37">
        <v>3</v>
      </c>
      <c r="B254" s="38">
        <v>2</v>
      </c>
      <c r="C254" s="38">
        <v>1</v>
      </c>
      <c r="D254" s="38">
        <v>3</v>
      </c>
      <c r="E254" s="38">
        <v>1</v>
      </c>
      <c r="F254" s="40"/>
      <c r="G254" s="45" t="s">
        <v>321</v>
      </c>
      <c r="H254" s="108">
        <v>221</v>
      </c>
      <c r="I254" s="112">
        <f>I255+I256</f>
        <v>0</v>
      </c>
      <c r="J254" s="112">
        <f>J255+J256</f>
        <v>0</v>
      </c>
      <c r="K254" s="112">
        <f>K255+K256</f>
        <v>0</v>
      </c>
      <c r="L254" s="112">
        <f>L255+L256</f>
        <v>0</v>
      </c>
      <c r="M254" s="216"/>
    </row>
    <row r="255" spans="1:13" ht="30" customHeight="1">
      <c r="A255" s="37">
        <v>3</v>
      </c>
      <c r="B255" s="38">
        <v>2</v>
      </c>
      <c r="C255" s="38">
        <v>1</v>
      </c>
      <c r="D255" s="38">
        <v>3</v>
      </c>
      <c r="E255" s="38">
        <v>1</v>
      </c>
      <c r="F255" s="40">
        <v>1</v>
      </c>
      <c r="G255" s="41" t="s">
        <v>322</v>
      </c>
      <c r="H255" s="108">
        <v>222</v>
      </c>
      <c r="I255" s="109"/>
      <c r="J255" s="109"/>
      <c r="K255" s="109"/>
      <c r="L255" s="109"/>
      <c r="M255" s="216"/>
    </row>
    <row r="256" spans="1:13" ht="27.75" customHeight="1">
      <c r="A256" s="37">
        <v>3</v>
      </c>
      <c r="B256" s="38">
        <v>2</v>
      </c>
      <c r="C256" s="38">
        <v>1</v>
      </c>
      <c r="D256" s="38">
        <v>3</v>
      </c>
      <c r="E256" s="38">
        <v>1</v>
      </c>
      <c r="F256" s="40">
        <v>2</v>
      </c>
      <c r="G256" s="41" t="s">
        <v>323</v>
      </c>
      <c r="H256" s="108">
        <v>223</v>
      </c>
      <c r="I256" s="111"/>
      <c r="J256" s="129"/>
      <c r="K256" s="111"/>
      <c r="L256" s="111"/>
      <c r="M256" s="216"/>
    </row>
    <row r="257" spans="1:13" ht="12" customHeight="1">
      <c r="A257" s="37">
        <v>3</v>
      </c>
      <c r="B257" s="38">
        <v>2</v>
      </c>
      <c r="C257" s="38">
        <v>1</v>
      </c>
      <c r="D257" s="38">
        <v>4</v>
      </c>
      <c r="E257" s="38"/>
      <c r="F257" s="40"/>
      <c r="G257" s="41" t="s">
        <v>324</v>
      </c>
      <c r="H257" s="108">
        <v>224</v>
      </c>
      <c r="I257" s="112">
        <f>I258</f>
        <v>0</v>
      </c>
      <c r="J257" s="113">
        <f>J258</f>
        <v>0</v>
      </c>
      <c r="K257" s="112">
        <f>K258</f>
        <v>0</v>
      </c>
      <c r="L257" s="113">
        <f>L258</f>
        <v>0</v>
      </c>
      <c r="M257" s="216"/>
    </row>
    <row r="258" spans="1:13" ht="14.25" customHeight="1">
      <c r="A258" s="34">
        <v>3</v>
      </c>
      <c r="B258" s="32">
        <v>2</v>
      </c>
      <c r="C258" s="32">
        <v>1</v>
      </c>
      <c r="D258" s="32">
        <v>4</v>
      </c>
      <c r="E258" s="32">
        <v>1</v>
      </c>
      <c r="F258" s="35"/>
      <c r="G258" s="45" t="s">
        <v>324</v>
      </c>
      <c r="H258" s="108">
        <v>225</v>
      </c>
      <c r="I258" s="117">
        <f>SUM(I259:I260)</f>
        <v>0</v>
      </c>
      <c r="J258" s="116">
        <f>SUM(J259:J260)</f>
        <v>0</v>
      </c>
      <c r="K258" s="115">
        <f>SUM(K259:K260)</f>
        <v>0</v>
      </c>
      <c r="L258" s="115">
        <f>SUM(L259:L260)</f>
        <v>0</v>
      </c>
      <c r="M258" s="216"/>
    </row>
    <row r="259" spans="1:13" ht="25.5" customHeight="1">
      <c r="A259" s="37">
        <v>3</v>
      </c>
      <c r="B259" s="38">
        <v>2</v>
      </c>
      <c r="C259" s="38">
        <v>1</v>
      </c>
      <c r="D259" s="38">
        <v>4</v>
      </c>
      <c r="E259" s="38">
        <v>1</v>
      </c>
      <c r="F259" s="40">
        <v>1</v>
      </c>
      <c r="G259" s="41" t="s">
        <v>325</v>
      </c>
      <c r="H259" s="108">
        <v>226</v>
      </c>
      <c r="I259" s="109"/>
      <c r="J259" s="109"/>
      <c r="K259" s="109"/>
      <c r="L259" s="109"/>
      <c r="M259" s="216"/>
    </row>
    <row r="260" spans="1:13" ht="18.75" customHeight="1">
      <c r="A260" s="37">
        <v>3</v>
      </c>
      <c r="B260" s="38">
        <v>2</v>
      </c>
      <c r="C260" s="38">
        <v>1</v>
      </c>
      <c r="D260" s="38">
        <v>4</v>
      </c>
      <c r="E260" s="38">
        <v>1</v>
      </c>
      <c r="F260" s="40">
        <v>2</v>
      </c>
      <c r="G260" s="41" t="s">
        <v>326</v>
      </c>
      <c r="H260" s="108">
        <v>227</v>
      </c>
      <c r="I260" s="109"/>
      <c r="J260" s="109"/>
      <c r="K260" s="109"/>
      <c r="L260" s="109"/>
      <c r="M260" s="216"/>
    </row>
    <row r="261" spans="1:13">
      <c r="A261" s="37">
        <v>3</v>
      </c>
      <c r="B261" s="38">
        <v>2</v>
      </c>
      <c r="C261" s="38">
        <v>1</v>
      </c>
      <c r="D261" s="38">
        <v>5</v>
      </c>
      <c r="E261" s="38"/>
      <c r="F261" s="40"/>
      <c r="G261" s="41" t="s">
        <v>327</v>
      </c>
      <c r="H261" s="108">
        <v>228</v>
      </c>
      <c r="I261" s="112">
        <f t="shared" ref="I261:L262" si="25">I262</f>
        <v>0</v>
      </c>
      <c r="J261" s="114">
        <f t="shared" si="25"/>
        <v>0</v>
      </c>
      <c r="K261" s="113">
        <f t="shared" si="25"/>
        <v>0</v>
      </c>
      <c r="L261" s="113">
        <f t="shared" si="25"/>
        <v>0</v>
      </c>
      <c r="M261" s="216"/>
    </row>
    <row r="262" spans="1:13" ht="16.5" customHeight="1">
      <c r="A262" s="37">
        <v>3</v>
      </c>
      <c r="B262" s="38">
        <v>2</v>
      </c>
      <c r="C262" s="38">
        <v>1</v>
      </c>
      <c r="D262" s="38">
        <v>5</v>
      </c>
      <c r="E262" s="38">
        <v>1</v>
      </c>
      <c r="F262" s="40"/>
      <c r="G262" s="41" t="s">
        <v>327</v>
      </c>
      <c r="H262" s="108">
        <v>229</v>
      </c>
      <c r="I262" s="113">
        <f t="shared" si="25"/>
        <v>0</v>
      </c>
      <c r="J262" s="114">
        <f t="shared" si="25"/>
        <v>0</v>
      </c>
      <c r="K262" s="113">
        <f t="shared" si="25"/>
        <v>0</v>
      </c>
      <c r="L262" s="113">
        <f t="shared" si="25"/>
        <v>0</v>
      </c>
      <c r="M262" s="216"/>
    </row>
    <row r="263" spans="1:13">
      <c r="A263" s="53">
        <v>3</v>
      </c>
      <c r="B263" s="54">
        <v>2</v>
      </c>
      <c r="C263" s="54">
        <v>1</v>
      </c>
      <c r="D263" s="54">
        <v>5</v>
      </c>
      <c r="E263" s="54">
        <v>1</v>
      </c>
      <c r="F263" s="55">
        <v>1</v>
      </c>
      <c r="G263" s="41" t="s">
        <v>327</v>
      </c>
      <c r="H263" s="108">
        <v>230</v>
      </c>
      <c r="I263" s="111"/>
      <c r="J263" s="111"/>
      <c r="K263" s="111"/>
      <c r="L263" s="111"/>
      <c r="M263" s="216"/>
    </row>
    <row r="264" spans="1:13">
      <c r="A264" s="37">
        <v>3</v>
      </c>
      <c r="B264" s="38">
        <v>2</v>
      </c>
      <c r="C264" s="38">
        <v>1</v>
      </c>
      <c r="D264" s="38">
        <v>6</v>
      </c>
      <c r="E264" s="38"/>
      <c r="F264" s="40"/>
      <c r="G264" s="41" t="s">
        <v>328</v>
      </c>
      <c r="H264" s="108">
        <v>231</v>
      </c>
      <c r="I264" s="112">
        <f t="shared" ref="I264:L265" si="26">I265</f>
        <v>0</v>
      </c>
      <c r="J264" s="114">
        <f t="shared" si="26"/>
        <v>0</v>
      </c>
      <c r="K264" s="113">
        <f t="shared" si="26"/>
        <v>0</v>
      </c>
      <c r="L264" s="113">
        <f t="shared" si="26"/>
        <v>0</v>
      </c>
      <c r="M264" s="216"/>
    </row>
    <row r="265" spans="1:13">
      <c r="A265" s="37">
        <v>3</v>
      </c>
      <c r="B265" s="37">
        <v>2</v>
      </c>
      <c r="C265" s="38">
        <v>1</v>
      </c>
      <c r="D265" s="38">
        <v>6</v>
      </c>
      <c r="E265" s="38">
        <v>1</v>
      </c>
      <c r="F265" s="40"/>
      <c r="G265" s="41" t="s">
        <v>328</v>
      </c>
      <c r="H265" s="108">
        <v>232</v>
      </c>
      <c r="I265" s="112">
        <f t="shared" si="26"/>
        <v>0</v>
      </c>
      <c r="J265" s="114">
        <f t="shared" si="26"/>
        <v>0</v>
      </c>
      <c r="K265" s="113">
        <f t="shared" si="26"/>
        <v>0</v>
      </c>
      <c r="L265" s="113">
        <f t="shared" si="26"/>
        <v>0</v>
      </c>
      <c r="M265" s="216"/>
    </row>
    <row r="266" spans="1:13" ht="15.75" customHeight="1">
      <c r="A266" s="34">
        <v>3</v>
      </c>
      <c r="B266" s="34">
        <v>2</v>
      </c>
      <c r="C266" s="38">
        <v>1</v>
      </c>
      <c r="D266" s="38">
        <v>6</v>
      </c>
      <c r="E266" s="38">
        <v>1</v>
      </c>
      <c r="F266" s="40">
        <v>1</v>
      </c>
      <c r="G266" s="41" t="s">
        <v>328</v>
      </c>
      <c r="H266" s="108">
        <v>233</v>
      </c>
      <c r="I266" s="111"/>
      <c r="J266" s="111"/>
      <c r="K266" s="111"/>
      <c r="L266" s="111"/>
      <c r="M266" s="216"/>
    </row>
    <row r="267" spans="1:13" ht="13.5" customHeight="1">
      <c r="A267" s="37">
        <v>3</v>
      </c>
      <c r="B267" s="37">
        <v>2</v>
      </c>
      <c r="C267" s="38">
        <v>1</v>
      </c>
      <c r="D267" s="38">
        <v>7</v>
      </c>
      <c r="E267" s="38"/>
      <c r="F267" s="40"/>
      <c r="G267" s="41" t="s">
        <v>329</v>
      </c>
      <c r="H267" s="108">
        <v>234</v>
      </c>
      <c r="I267" s="112">
        <f>I268</f>
        <v>0</v>
      </c>
      <c r="J267" s="114">
        <f>J268</f>
        <v>0</v>
      </c>
      <c r="K267" s="113">
        <f>K268</f>
        <v>0</v>
      </c>
      <c r="L267" s="113">
        <f>L268</f>
        <v>0</v>
      </c>
      <c r="M267" s="216"/>
    </row>
    <row r="268" spans="1:13">
      <c r="A268" s="37">
        <v>3</v>
      </c>
      <c r="B268" s="38">
        <v>2</v>
      </c>
      <c r="C268" s="38">
        <v>1</v>
      </c>
      <c r="D268" s="38">
        <v>7</v>
      </c>
      <c r="E268" s="38">
        <v>1</v>
      </c>
      <c r="F268" s="40"/>
      <c r="G268" s="41" t="s">
        <v>329</v>
      </c>
      <c r="H268" s="108">
        <v>235</v>
      </c>
      <c r="I268" s="112">
        <f>I269+I270</f>
        <v>0</v>
      </c>
      <c r="J268" s="112">
        <f>J269+J270</f>
        <v>0</v>
      </c>
      <c r="K268" s="112">
        <f>K269+K270</f>
        <v>0</v>
      </c>
      <c r="L268" s="112">
        <f>L269+L270</f>
        <v>0</v>
      </c>
      <c r="M268" s="216"/>
    </row>
    <row r="269" spans="1:13" ht="27" customHeight="1">
      <c r="A269" s="37">
        <v>3</v>
      </c>
      <c r="B269" s="38">
        <v>2</v>
      </c>
      <c r="C269" s="38">
        <v>1</v>
      </c>
      <c r="D269" s="38">
        <v>7</v>
      </c>
      <c r="E269" s="38">
        <v>1</v>
      </c>
      <c r="F269" s="40">
        <v>1</v>
      </c>
      <c r="G269" s="41" t="s">
        <v>330</v>
      </c>
      <c r="H269" s="108">
        <v>236</v>
      </c>
      <c r="I269" s="125"/>
      <c r="J269" s="109"/>
      <c r="K269" s="109"/>
      <c r="L269" s="109"/>
      <c r="M269" s="216"/>
    </row>
    <row r="270" spans="1:13" ht="24.75" customHeight="1">
      <c r="A270" s="37">
        <v>3</v>
      </c>
      <c r="B270" s="38">
        <v>2</v>
      </c>
      <c r="C270" s="38">
        <v>1</v>
      </c>
      <c r="D270" s="38">
        <v>7</v>
      </c>
      <c r="E270" s="38">
        <v>1</v>
      </c>
      <c r="F270" s="40">
        <v>2</v>
      </c>
      <c r="G270" s="41" t="s">
        <v>331</v>
      </c>
      <c r="H270" s="108">
        <v>237</v>
      </c>
      <c r="I270" s="109"/>
      <c r="J270" s="109"/>
      <c r="K270" s="109"/>
      <c r="L270" s="109"/>
      <c r="M270" s="216"/>
    </row>
    <row r="271" spans="1:13" ht="38.25" customHeight="1">
      <c r="A271" s="59">
        <v>3</v>
      </c>
      <c r="B271" s="60">
        <v>2</v>
      </c>
      <c r="C271" s="60">
        <v>2</v>
      </c>
      <c r="D271" s="89"/>
      <c r="E271" s="89"/>
      <c r="F271" s="90"/>
      <c r="G271" s="41" t="s">
        <v>332</v>
      </c>
      <c r="H271" s="108">
        <v>238</v>
      </c>
      <c r="I271" s="112">
        <f>SUM(I272+I281+I285+I289+I293+I296+I299)</f>
        <v>0</v>
      </c>
      <c r="J271" s="114">
        <f>SUM(J272+J281+J285+J289+J293+J296+J299)</f>
        <v>0</v>
      </c>
      <c r="K271" s="113">
        <f>SUM(K272+K281+K285+K289+K293+K296+K299)</f>
        <v>0</v>
      </c>
      <c r="L271" s="113">
        <f>SUM(L272+L281+L285+L289+L293+L296+L299)</f>
        <v>0</v>
      </c>
      <c r="M271" s="216"/>
    </row>
    <row r="272" spans="1:13">
      <c r="A272" s="37">
        <v>3</v>
      </c>
      <c r="B272" s="38">
        <v>2</v>
      </c>
      <c r="C272" s="38">
        <v>2</v>
      </c>
      <c r="D272" s="38">
        <v>1</v>
      </c>
      <c r="E272" s="38"/>
      <c r="F272" s="40"/>
      <c r="G272" s="41" t="s">
        <v>333</v>
      </c>
      <c r="H272" s="108">
        <v>239</v>
      </c>
      <c r="I272" s="112">
        <f>I273</f>
        <v>0</v>
      </c>
      <c r="J272" s="112">
        <f>J273</f>
        <v>0</v>
      </c>
      <c r="K272" s="112">
        <f>K273</f>
        <v>0</v>
      </c>
      <c r="L272" s="112">
        <f>L273</f>
        <v>0</v>
      </c>
      <c r="M272" s="216"/>
    </row>
    <row r="273" spans="1:13">
      <c r="A273" s="42">
        <v>3</v>
      </c>
      <c r="B273" s="37">
        <v>2</v>
      </c>
      <c r="C273" s="38">
        <v>2</v>
      </c>
      <c r="D273" s="38">
        <v>1</v>
      </c>
      <c r="E273" s="38">
        <v>1</v>
      </c>
      <c r="F273" s="40"/>
      <c r="G273" s="41" t="s">
        <v>311</v>
      </c>
      <c r="H273" s="108">
        <v>240</v>
      </c>
      <c r="I273" s="112">
        <f>SUM(I274)</f>
        <v>0</v>
      </c>
      <c r="J273" s="112">
        <f>SUM(J274)</f>
        <v>0</v>
      </c>
      <c r="K273" s="112">
        <f>SUM(K274)</f>
        <v>0</v>
      </c>
      <c r="L273" s="112">
        <f>SUM(L274)</f>
        <v>0</v>
      </c>
      <c r="M273" s="216"/>
    </row>
    <row r="274" spans="1:13">
      <c r="A274" s="42">
        <v>3</v>
      </c>
      <c r="B274" s="37">
        <v>2</v>
      </c>
      <c r="C274" s="38">
        <v>2</v>
      </c>
      <c r="D274" s="38">
        <v>1</v>
      </c>
      <c r="E274" s="38">
        <v>1</v>
      </c>
      <c r="F274" s="40">
        <v>1</v>
      </c>
      <c r="G274" s="41" t="s">
        <v>311</v>
      </c>
      <c r="H274" s="108">
        <v>241</v>
      </c>
      <c r="I274" s="109"/>
      <c r="J274" s="109"/>
      <c r="K274" s="109"/>
      <c r="L274" s="109"/>
      <c r="M274" s="216"/>
    </row>
    <row r="275" spans="1:13" ht="15" customHeight="1">
      <c r="A275" s="58">
        <v>3</v>
      </c>
      <c r="B275" s="59">
        <v>2</v>
      </c>
      <c r="C275" s="60">
        <v>2</v>
      </c>
      <c r="D275" s="60">
        <v>1</v>
      </c>
      <c r="E275" s="60">
        <v>2</v>
      </c>
      <c r="F275" s="61"/>
      <c r="G275" s="41" t="s">
        <v>334</v>
      </c>
      <c r="H275" s="108">
        <v>242</v>
      </c>
      <c r="I275" s="112">
        <f>SUM(I276:I277)</f>
        <v>0</v>
      </c>
      <c r="J275" s="112">
        <f>SUM(J276:J277)</f>
        <v>0</v>
      </c>
      <c r="K275" s="112">
        <f>SUM(K276:K277)</f>
        <v>0</v>
      </c>
      <c r="L275" s="112">
        <f>SUM(L276:L277)</f>
        <v>0</v>
      </c>
      <c r="M275" s="216"/>
    </row>
    <row r="276" spans="1:13" ht="15" customHeight="1">
      <c r="A276" s="58">
        <v>3</v>
      </c>
      <c r="B276" s="59">
        <v>2</v>
      </c>
      <c r="C276" s="60">
        <v>2</v>
      </c>
      <c r="D276" s="60">
        <v>1</v>
      </c>
      <c r="E276" s="60">
        <v>2</v>
      </c>
      <c r="F276" s="61">
        <v>1</v>
      </c>
      <c r="G276" s="41" t="s">
        <v>313</v>
      </c>
      <c r="H276" s="108">
        <v>243</v>
      </c>
      <c r="I276" s="109"/>
      <c r="J276" s="125"/>
      <c r="K276" s="109"/>
      <c r="L276" s="109"/>
      <c r="M276" s="216"/>
    </row>
    <row r="277" spans="1:13" ht="15" customHeight="1">
      <c r="A277" s="58">
        <v>3</v>
      </c>
      <c r="B277" s="59">
        <v>2</v>
      </c>
      <c r="C277" s="60">
        <v>2</v>
      </c>
      <c r="D277" s="60">
        <v>1</v>
      </c>
      <c r="E277" s="60">
        <v>2</v>
      </c>
      <c r="F277" s="61">
        <v>2</v>
      </c>
      <c r="G277" s="41" t="s">
        <v>314</v>
      </c>
      <c r="H277" s="108">
        <v>244</v>
      </c>
      <c r="I277" s="109"/>
      <c r="J277" s="125"/>
      <c r="K277" s="109"/>
      <c r="L277" s="109"/>
      <c r="M277" s="216"/>
    </row>
    <row r="278" spans="1:13" ht="15" customHeight="1">
      <c r="A278" s="58">
        <v>3</v>
      </c>
      <c r="B278" s="59">
        <v>2</v>
      </c>
      <c r="C278" s="60">
        <v>2</v>
      </c>
      <c r="D278" s="60">
        <v>1</v>
      </c>
      <c r="E278" s="60">
        <v>3</v>
      </c>
      <c r="F278" s="61"/>
      <c r="G278" s="41" t="s">
        <v>315</v>
      </c>
      <c r="H278" s="108">
        <v>245</v>
      </c>
      <c r="I278" s="112">
        <f>SUM(I279:I280)</f>
        <v>0</v>
      </c>
      <c r="J278" s="112">
        <f>SUM(J279:J280)</f>
        <v>0</v>
      </c>
      <c r="K278" s="112">
        <f>SUM(K279:K280)</f>
        <v>0</v>
      </c>
      <c r="L278" s="112">
        <f>SUM(L279:L280)</f>
        <v>0</v>
      </c>
      <c r="M278" s="216"/>
    </row>
    <row r="279" spans="1:13" ht="15" customHeight="1">
      <c r="A279" s="58">
        <v>3</v>
      </c>
      <c r="B279" s="59">
        <v>2</v>
      </c>
      <c r="C279" s="60">
        <v>2</v>
      </c>
      <c r="D279" s="60">
        <v>1</v>
      </c>
      <c r="E279" s="60">
        <v>3</v>
      </c>
      <c r="F279" s="61">
        <v>1</v>
      </c>
      <c r="G279" s="41" t="s">
        <v>316</v>
      </c>
      <c r="H279" s="108">
        <v>246</v>
      </c>
      <c r="I279" s="109"/>
      <c r="J279" s="125"/>
      <c r="K279" s="109"/>
      <c r="L279" s="109"/>
      <c r="M279" s="216"/>
    </row>
    <row r="280" spans="1:13" ht="15" customHeight="1">
      <c r="A280" s="58">
        <v>3</v>
      </c>
      <c r="B280" s="59">
        <v>2</v>
      </c>
      <c r="C280" s="60">
        <v>2</v>
      </c>
      <c r="D280" s="60">
        <v>1</v>
      </c>
      <c r="E280" s="60">
        <v>3</v>
      </c>
      <c r="F280" s="61">
        <v>2</v>
      </c>
      <c r="G280" s="41" t="s">
        <v>335</v>
      </c>
      <c r="H280" s="108">
        <v>247</v>
      </c>
      <c r="I280" s="109"/>
      <c r="J280" s="125"/>
      <c r="K280" s="109"/>
      <c r="L280" s="109"/>
      <c r="M280" s="216"/>
    </row>
    <row r="281" spans="1:13" ht="26.4">
      <c r="A281" s="42">
        <v>3</v>
      </c>
      <c r="B281" s="37">
        <v>2</v>
      </c>
      <c r="C281" s="38">
        <v>2</v>
      </c>
      <c r="D281" s="38">
        <v>2</v>
      </c>
      <c r="E281" s="38"/>
      <c r="F281" s="40"/>
      <c r="G281" s="41" t="s">
        <v>336</v>
      </c>
      <c r="H281" s="108">
        <v>248</v>
      </c>
      <c r="I281" s="112">
        <f>I282</f>
        <v>0</v>
      </c>
      <c r="J281" s="113">
        <f>J282</f>
        <v>0</v>
      </c>
      <c r="K281" s="112">
        <f>K282</f>
        <v>0</v>
      </c>
      <c r="L281" s="113">
        <f>L282</f>
        <v>0</v>
      </c>
      <c r="M281" s="216"/>
    </row>
    <row r="282" spans="1:13" ht="20.25" customHeight="1">
      <c r="A282" s="37">
        <v>3</v>
      </c>
      <c r="B282" s="38">
        <v>2</v>
      </c>
      <c r="C282" s="32">
        <v>2</v>
      </c>
      <c r="D282" s="32">
        <v>2</v>
      </c>
      <c r="E282" s="32">
        <v>1</v>
      </c>
      <c r="F282" s="35"/>
      <c r="G282" s="41" t="s">
        <v>336</v>
      </c>
      <c r="H282" s="108">
        <v>249</v>
      </c>
      <c r="I282" s="117">
        <f>SUM(I283:I284)</f>
        <v>0</v>
      </c>
      <c r="J282" s="116">
        <f>SUM(J283:J284)</f>
        <v>0</v>
      </c>
      <c r="K282" s="115">
        <f>SUM(K283:K284)</f>
        <v>0</v>
      </c>
      <c r="L282" s="115">
        <f>SUM(L283:L284)</f>
        <v>0</v>
      </c>
      <c r="M282" s="216"/>
    </row>
    <row r="283" spans="1:13" ht="26.4">
      <c r="A283" s="37">
        <v>3</v>
      </c>
      <c r="B283" s="38">
        <v>2</v>
      </c>
      <c r="C283" s="38">
        <v>2</v>
      </c>
      <c r="D283" s="38">
        <v>2</v>
      </c>
      <c r="E283" s="38">
        <v>1</v>
      </c>
      <c r="F283" s="40">
        <v>1</v>
      </c>
      <c r="G283" s="41" t="s">
        <v>337</v>
      </c>
      <c r="H283" s="108">
        <v>250</v>
      </c>
      <c r="I283" s="109"/>
      <c r="J283" s="109"/>
      <c r="K283" s="109"/>
      <c r="L283" s="109"/>
      <c r="M283" s="216"/>
    </row>
    <row r="284" spans="1:13" ht="26.4">
      <c r="A284" s="37">
        <v>3</v>
      </c>
      <c r="B284" s="38">
        <v>2</v>
      </c>
      <c r="C284" s="38">
        <v>2</v>
      </c>
      <c r="D284" s="38">
        <v>2</v>
      </c>
      <c r="E284" s="38">
        <v>1</v>
      </c>
      <c r="F284" s="40">
        <v>2</v>
      </c>
      <c r="G284" s="58" t="s">
        <v>338</v>
      </c>
      <c r="H284" s="108">
        <v>251</v>
      </c>
      <c r="I284" s="109"/>
      <c r="J284" s="109"/>
      <c r="K284" s="109"/>
      <c r="L284" s="109"/>
      <c r="M284" s="216"/>
    </row>
    <row r="285" spans="1:13" ht="26.4">
      <c r="A285" s="37">
        <v>3</v>
      </c>
      <c r="B285" s="38">
        <v>2</v>
      </c>
      <c r="C285" s="38">
        <v>2</v>
      </c>
      <c r="D285" s="38">
        <v>3</v>
      </c>
      <c r="E285" s="38"/>
      <c r="F285" s="40"/>
      <c r="G285" s="41" t="s">
        <v>339</v>
      </c>
      <c r="H285" s="108">
        <v>252</v>
      </c>
      <c r="I285" s="112">
        <f>I286</f>
        <v>0</v>
      </c>
      <c r="J285" s="114">
        <f>J286</f>
        <v>0</v>
      </c>
      <c r="K285" s="113">
        <f>K286</f>
        <v>0</v>
      </c>
      <c r="L285" s="113">
        <f>L286</f>
        <v>0</v>
      </c>
      <c r="M285" s="216"/>
    </row>
    <row r="286" spans="1:13" ht="30" customHeight="1">
      <c r="A286" s="34">
        <v>3</v>
      </c>
      <c r="B286" s="38">
        <v>2</v>
      </c>
      <c r="C286" s="38">
        <v>2</v>
      </c>
      <c r="D286" s="38">
        <v>3</v>
      </c>
      <c r="E286" s="38">
        <v>1</v>
      </c>
      <c r="F286" s="40"/>
      <c r="G286" s="41" t="s">
        <v>339</v>
      </c>
      <c r="H286" s="108">
        <v>253</v>
      </c>
      <c r="I286" s="112">
        <f>I287+I288</f>
        <v>0</v>
      </c>
      <c r="J286" s="112">
        <f>J287+J288</f>
        <v>0</v>
      </c>
      <c r="K286" s="112">
        <f>K287+K288</f>
        <v>0</v>
      </c>
      <c r="L286" s="112">
        <f>L287+L288</f>
        <v>0</v>
      </c>
      <c r="M286" s="216"/>
    </row>
    <row r="287" spans="1:13" ht="31.5" customHeight="1">
      <c r="A287" s="34">
        <v>3</v>
      </c>
      <c r="B287" s="38">
        <v>2</v>
      </c>
      <c r="C287" s="38">
        <v>2</v>
      </c>
      <c r="D287" s="38">
        <v>3</v>
      </c>
      <c r="E287" s="38">
        <v>1</v>
      </c>
      <c r="F287" s="40">
        <v>1</v>
      </c>
      <c r="G287" s="41" t="s">
        <v>340</v>
      </c>
      <c r="H287" s="108">
        <v>254</v>
      </c>
      <c r="I287" s="109"/>
      <c r="J287" s="109"/>
      <c r="K287" s="109"/>
      <c r="L287" s="109"/>
      <c r="M287" s="216"/>
    </row>
    <row r="288" spans="1:13" ht="25.5" customHeight="1">
      <c r="A288" s="34">
        <v>3</v>
      </c>
      <c r="B288" s="38">
        <v>2</v>
      </c>
      <c r="C288" s="38">
        <v>2</v>
      </c>
      <c r="D288" s="38">
        <v>3</v>
      </c>
      <c r="E288" s="38">
        <v>1</v>
      </c>
      <c r="F288" s="40">
        <v>2</v>
      </c>
      <c r="G288" s="41" t="s">
        <v>341</v>
      </c>
      <c r="H288" s="108">
        <v>255</v>
      </c>
      <c r="I288" s="109"/>
      <c r="J288" s="109"/>
      <c r="K288" s="109"/>
      <c r="L288" s="109"/>
      <c r="M288" s="216"/>
    </row>
    <row r="289" spans="1:13" ht="22.5" customHeight="1">
      <c r="A289" s="37">
        <v>3</v>
      </c>
      <c r="B289" s="38">
        <v>2</v>
      </c>
      <c r="C289" s="38">
        <v>2</v>
      </c>
      <c r="D289" s="38">
        <v>4</v>
      </c>
      <c r="E289" s="38"/>
      <c r="F289" s="40"/>
      <c r="G289" s="41" t="s">
        <v>342</v>
      </c>
      <c r="H289" s="108">
        <v>256</v>
      </c>
      <c r="I289" s="112">
        <f>I290</f>
        <v>0</v>
      </c>
      <c r="J289" s="114">
        <f>J290</f>
        <v>0</v>
      </c>
      <c r="K289" s="113">
        <f>K290</f>
        <v>0</v>
      </c>
      <c r="L289" s="113">
        <f>L290</f>
        <v>0</v>
      </c>
      <c r="M289" s="216"/>
    </row>
    <row r="290" spans="1:13">
      <c r="A290" s="37">
        <v>3</v>
      </c>
      <c r="B290" s="38">
        <v>2</v>
      </c>
      <c r="C290" s="38">
        <v>2</v>
      </c>
      <c r="D290" s="38">
        <v>4</v>
      </c>
      <c r="E290" s="38">
        <v>1</v>
      </c>
      <c r="F290" s="40"/>
      <c r="G290" s="41" t="s">
        <v>342</v>
      </c>
      <c r="H290" s="108">
        <v>257</v>
      </c>
      <c r="I290" s="112">
        <f>SUM(I291:I292)</f>
        <v>0</v>
      </c>
      <c r="J290" s="114">
        <f>SUM(J291:J292)</f>
        <v>0</v>
      </c>
      <c r="K290" s="113">
        <f>SUM(K291:K292)</f>
        <v>0</v>
      </c>
      <c r="L290" s="113">
        <f>SUM(L291:L292)</f>
        <v>0</v>
      </c>
      <c r="M290" s="216"/>
    </row>
    <row r="291" spans="1:13" ht="30.75" customHeight="1">
      <c r="A291" s="37">
        <v>3</v>
      </c>
      <c r="B291" s="38">
        <v>2</v>
      </c>
      <c r="C291" s="38">
        <v>2</v>
      </c>
      <c r="D291" s="38">
        <v>4</v>
      </c>
      <c r="E291" s="38">
        <v>1</v>
      </c>
      <c r="F291" s="40">
        <v>1</v>
      </c>
      <c r="G291" s="41" t="s">
        <v>343</v>
      </c>
      <c r="H291" s="108">
        <v>258</v>
      </c>
      <c r="I291" s="109"/>
      <c r="J291" s="109"/>
      <c r="K291" s="109"/>
      <c r="L291" s="109"/>
      <c r="M291" s="216"/>
    </row>
    <row r="292" spans="1:13" ht="27.75" customHeight="1">
      <c r="A292" s="34">
        <v>3</v>
      </c>
      <c r="B292" s="32">
        <v>2</v>
      </c>
      <c r="C292" s="32">
        <v>2</v>
      </c>
      <c r="D292" s="32">
        <v>4</v>
      </c>
      <c r="E292" s="32">
        <v>1</v>
      </c>
      <c r="F292" s="35">
        <v>2</v>
      </c>
      <c r="G292" s="58" t="s">
        <v>344</v>
      </c>
      <c r="H292" s="108">
        <v>259</v>
      </c>
      <c r="I292" s="109"/>
      <c r="J292" s="109"/>
      <c r="K292" s="109"/>
      <c r="L292" s="109"/>
      <c r="M292" s="216"/>
    </row>
    <row r="293" spans="1:13" ht="14.25" customHeight="1">
      <c r="A293" s="37">
        <v>3</v>
      </c>
      <c r="B293" s="38">
        <v>2</v>
      </c>
      <c r="C293" s="38">
        <v>2</v>
      </c>
      <c r="D293" s="38">
        <v>5</v>
      </c>
      <c r="E293" s="38"/>
      <c r="F293" s="40"/>
      <c r="G293" s="41" t="s">
        <v>345</v>
      </c>
      <c r="H293" s="108">
        <v>260</v>
      </c>
      <c r="I293" s="112">
        <f t="shared" ref="I293:L294" si="27">I294</f>
        <v>0</v>
      </c>
      <c r="J293" s="114">
        <f t="shared" si="27"/>
        <v>0</v>
      </c>
      <c r="K293" s="113">
        <f t="shared" si="27"/>
        <v>0</v>
      </c>
      <c r="L293" s="113">
        <f t="shared" si="27"/>
        <v>0</v>
      </c>
      <c r="M293" s="216"/>
    </row>
    <row r="294" spans="1:13" ht="15.75" customHeight="1">
      <c r="A294" s="37">
        <v>3</v>
      </c>
      <c r="B294" s="38">
        <v>2</v>
      </c>
      <c r="C294" s="38">
        <v>2</v>
      </c>
      <c r="D294" s="38">
        <v>5</v>
      </c>
      <c r="E294" s="38">
        <v>1</v>
      </c>
      <c r="F294" s="40"/>
      <c r="G294" s="41" t="s">
        <v>345</v>
      </c>
      <c r="H294" s="108">
        <v>261</v>
      </c>
      <c r="I294" s="112">
        <f t="shared" si="27"/>
        <v>0</v>
      </c>
      <c r="J294" s="114">
        <f t="shared" si="27"/>
        <v>0</v>
      </c>
      <c r="K294" s="113">
        <f t="shared" si="27"/>
        <v>0</v>
      </c>
      <c r="L294" s="113">
        <f t="shared" si="27"/>
        <v>0</v>
      </c>
      <c r="M294" s="216"/>
    </row>
    <row r="295" spans="1:13" ht="15.75" customHeight="1">
      <c r="A295" s="37">
        <v>3</v>
      </c>
      <c r="B295" s="38">
        <v>2</v>
      </c>
      <c r="C295" s="38">
        <v>2</v>
      </c>
      <c r="D295" s="38">
        <v>5</v>
      </c>
      <c r="E295" s="38">
        <v>1</v>
      </c>
      <c r="F295" s="40">
        <v>1</v>
      </c>
      <c r="G295" s="41" t="s">
        <v>345</v>
      </c>
      <c r="H295" s="108">
        <v>262</v>
      </c>
      <c r="I295" s="109"/>
      <c r="J295" s="109"/>
      <c r="K295" s="109"/>
      <c r="L295" s="109"/>
      <c r="M295" s="216"/>
    </row>
    <row r="296" spans="1:13" ht="14.25" customHeight="1">
      <c r="A296" s="37">
        <v>3</v>
      </c>
      <c r="B296" s="38">
        <v>2</v>
      </c>
      <c r="C296" s="38">
        <v>2</v>
      </c>
      <c r="D296" s="38">
        <v>6</v>
      </c>
      <c r="E296" s="38"/>
      <c r="F296" s="40"/>
      <c r="G296" s="41" t="s">
        <v>328</v>
      </c>
      <c r="H296" s="108">
        <v>263</v>
      </c>
      <c r="I296" s="112">
        <f t="shared" ref="I296:L297" si="28">I297</f>
        <v>0</v>
      </c>
      <c r="J296" s="123">
        <f t="shared" si="28"/>
        <v>0</v>
      </c>
      <c r="K296" s="113">
        <f t="shared" si="28"/>
        <v>0</v>
      </c>
      <c r="L296" s="113">
        <f t="shared" si="28"/>
        <v>0</v>
      </c>
      <c r="M296" s="216"/>
    </row>
    <row r="297" spans="1:13" ht="15" customHeight="1">
      <c r="A297" s="37">
        <v>3</v>
      </c>
      <c r="B297" s="38">
        <v>2</v>
      </c>
      <c r="C297" s="38">
        <v>2</v>
      </c>
      <c r="D297" s="38">
        <v>6</v>
      </c>
      <c r="E297" s="38">
        <v>1</v>
      </c>
      <c r="F297" s="40"/>
      <c r="G297" s="39" t="s">
        <v>328</v>
      </c>
      <c r="H297" s="108">
        <v>264</v>
      </c>
      <c r="I297" s="112">
        <f t="shared" si="28"/>
        <v>0</v>
      </c>
      <c r="J297" s="123">
        <f t="shared" si="28"/>
        <v>0</v>
      </c>
      <c r="K297" s="113">
        <f t="shared" si="28"/>
        <v>0</v>
      </c>
      <c r="L297" s="113">
        <f t="shared" si="28"/>
        <v>0</v>
      </c>
      <c r="M297" s="216"/>
    </row>
    <row r="298" spans="1:13" ht="15" customHeight="1">
      <c r="A298" s="37">
        <v>3</v>
      </c>
      <c r="B298" s="54">
        <v>2</v>
      </c>
      <c r="C298" s="54">
        <v>2</v>
      </c>
      <c r="D298" s="38">
        <v>6</v>
      </c>
      <c r="E298" s="54">
        <v>1</v>
      </c>
      <c r="F298" s="55">
        <v>1</v>
      </c>
      <c r="G298" s="77" t="s">
        <v>328</v>
      </c>
      <c r="H298" s="108">
        <v>265</v>
      </c>
      <c r="I298" s="109"/>
      <c r="J298" s="109"/>
      <c r="K298" s="109"/>
      <c r="L298" s="109"/>
      <c r="M298" s="216"/>
    </row>
    <row r="299" spans="1:13" ht="14.25" customHeight="1">
      <c r="A299" s="42">
        <v>3</v>
      </c>
      <c r="B299" s="37">
        <v>2</v>
      </c>
      <c r="C299" s="38">
        <v>2</v>
      </c>
      <c r="D299" s="38">
        <v>7</v>
      </c>
      <c r="E299" s="38"/>
      <c r="F299" s="40"/>
      <c r="G299" s="41" t="s">
        <v>329</v>
      </c>
      <c r="H299" s="108">
        <v>266</v>
      </c>
      <c r="I299" s="112">
        <f>I300</f>
        <v>0</v>
      </c>
      <c r="J299" s="123">
        <f>J300</f>
        <v>0</v>
      </c>
      <c r="K299" s="113">
        <f>K300</f>
        <v>0</v>
      </c>
      <c r="L299" s="113">
        <f>L300</f>
        <v>0</v>
      </c>
      <c r="M299" s="216"/>
    </row>
    <row r="300" spans="1:13" ht="15" customHeight="1">
      <c r="A300" s="42">
        <v>3</v>
      </c>
      <c r="B300" s="37">
        <v>2</v>
      </c>
      <c r="C300" s="38">
        <v>2</v>
      </c>
      <c r="D300" s="38">
        <v>7</v>
      </c>
      <c r="E300" s="38">
        <v>1</v>
      </c>
      <c r="F300" s="40"/>
      <c r="G300" s="41" t="s">
        <v>329</v>
      </c>
      <c r="H300" s="108">
        <v>267</v>
      </c>
      <c r="I300" s="112">
        <f>I301+I302</f>
        <v>0</v>
      </c>
      <c r="J300" s="112">
        <f>J301+J302</f>
        <v>0</v>
      </c>
      <c r="K300" s="112">
        <f>K301+K302</f>
        <v>0</v>
      </c>
      <c r="L300" s="112">
        <f>L301+L302</f>
        <v>0</v>
      </c>
      <c r="M300" s="216"/>
    </row>
    <row r="301" spans="1:13" ht="27.75" customHeight="1">
      <c r="A301" s="42">
        <v>3</v>
      </c>
      <c r="B301" s="37">
        <v>2</v>
      </c>
      <c r="C301" s="37">
        <v>2</v>
      </c>
      <c r="D301" s="38">
        <v>7</v>
      </c>
      <c r="E301" s="38">
        <v>1</v>
      </c>
      <c r="F301" s="40">
        <v>1</v>
      </c>
      <c r="G301" s="41" t="s">
        <v>330</v>
      </c>
      <c r="H301" s="108">
        <v>268</v>
      </c>
      <c r="I301" s="109"/>
      <c r="J301" s="109"/>
      <c r="K301" s="109"/>
      <c r="L301" s="109"/>
      <c r="M301" s="216"/>
    </row>
    <row r="302" spans="1:13" ht="25.5" customHeight="1">
      <c r="A302" s="42">
        <v>3</v>
      </c>
      <c r="B302" s="37">
        <v>2</v>
      </c>
      <c r="C302" s="37">
        <v>2</v>
      </c>
      <c r="D302" s="38">
        <v>7</v>
      </c>
      <c r="E302" s="38">
        <v>1</v>
      </c>
      <c r="F302" s="40">
        <v>2</v>
      </c>
      <c r="G302" s="41" t="s">
        <v>331</v>
      </c>
      <c r="H302" s="108">
        <v>269</v>
      </c>
      <c r="I302" s="109"/>
      <c r="J302" s="109"/>
      <c r="K302" s="109"/>
      <c r="L302" s="109"/>
      <c r="M302" s="216"/>
    </row>
    <row r="303" spans="1:13" ht="30" customHeight="1">
      <c r="A303" s="43">
        <v>3</v>
      </c>
      <c r="B303" s="43">
        <v>3</v>
      </c>
      <c r="C303" s="25"/>
      <c r="D303" s="26"/>
      <c r="E303" s="26"/>
      <c r="F303" s="28"/>
      <c r="G303" s="27" t="s">
        <v>346</v>
      </c>
      <c r="H303" s="108">
        <v>270</v>
      </c>
      <c r="I303" s="126">
        <f>SUM(I304+I336)</f>
        <v>0</v>
      </c>
      <c r="J303" s="128">
        <f>SUM(J304+J336)</f>
        <v>0</v>
      </c>
      <c r="K303" s="127">
        <f>SUM(K304+K336)</f>
        <v>0</v>
      </c>
      <c r="L303" s="127">
        <f>SUM(L304+L336)</f>
        <v>0</v>
      </c>
      <c r="M303" s="216"/>
    </row>
    <row r="304" spans="1:13" ht="40.5" customHeight="1">
      <c r="A304" s="42">
        <v>3</v>
      </c>
      <c r="B304" s="42">
        <v>3</v>
      </c>
      <c r="C304" s="37">
        <v>1</v>
      </c>
      <c r="D304" s="38"/>
      <c r="E304" s="38"/>
      <c r="F304" s="40"/>
      <c r="G304" s="41" t="s">
        <v>347</v>
      </c>
      <c r="H304" s="108">
        <v>271</v>
      </c>
      <c r="I304" s="112">
        <f>SUM(I305+I314+I318+I322+I326+I329+I332)</f>
        <v>0</v>
      </c>
      <c r="J304" s="123">
        <f>SUM(J305+J314+J318+J322+J326+J329+J332)</f>
        <v>0</v>
      </c>
      <c r="K304" s="113">
        <f>SUM(K305+K314+K318+K322+K326+K329+K332)</f>
        <v>0</v>
      </c>
      <c r="L304" s="113">
        <f>SUM(L305+L314+L318+L322+L326+L329+L332)</f>
        <v>0</v>
      </c>
      <c r="M304" s="216"/>
    </row>
    <row r="305" spans="1:13" ht="15" customHeight="1">
      <c r="A305" s="42">
        <v>3</v>
      </c>
      <c r="B305" s="42">
        <v>3</v>
      </c>
      <c r="C305" s="37">
        <v>1</v>
      </c>
      <c r="D305" s="38">
        <v>1</v>
      </c>
      <c r="E305" s="38"/>
      <c r="F305" s="40"/>
      <c r="G305" s="41" t="s">
        <v>333</v>
      </c>
      <c r="H305" s="108">
        <v>272</v>
      </c>
      <c r="I305" s="112">
        <f>SUM(I306+I308+I311)</f>
        <v>0</v>
      </c>
      <c r="J305" s="112">
        <f>SUM(J306+J308+J311)</f>
        <v>0</v>
      </c>
      <c r="K305" s="112">
        <f>SUM(K306+K308+K311)</f>
        <v>0</v>
      </c>
      <c r="L305" s="112">
        <f>SUM(L306+L308+L311)</f>
        <v>0</v>
      </c>
      <c r="M305" s="216"/>
    </row>
    <row r="306" spans="1:13" ht="12.75" customHeight="1">
      <c r="A306" s="42">
        <v>3</v>
      </c>
      <c r="B306" s="42">
        <v>3</v>
      </c>
      <c r="C306" s="37">
        <v>1</v>
      </c>
      <c r="D306" s="38">
        <v>1</v>
      </c>
      <c r="E306" s="38">
        <v>1</v>
      </c>
      <c r="F306" s="40"/>
      <c r="G306" s="41" t="s">
        <v>311</v>
      </c>
      <c r="H306" s="108">
        <v>273</v>
      </c>
      <c r="I306" s="112">
        <f>SUM(I307:I307)</f>
        <v>0</v>
      </c>
      <c r="J306" s="123">
        <f>SUM(J307:J307)</f>
        <v>0</v>
      </c>
      <c r="K306" s="113">
        <f>SUM(K307:K307)</f>
        <v>0</v>
      </c>
      <c r="L306" s="113">
        <f>SUM(L307:L307)</f>
        <v>0</v>
      </c>
      <c r="M306" s="216"/>
    </row>
    <row r="307" spans="1:13" ht="15" customHeight="1">
      <c r="A307" s="42">
        <v>3</v>
      </c>
      <c r="B307" s="42">
        <v>3</v>
      </c>
      <c r="C307" s="37">
        <v>1</v>
      </c>
      <c r="D307" s="38">
        <v>1</v>
      </c>
      <c r="E307" s="38">
        <v>1</v>
      </c>
      <c r="F307" s="40">
        <v>1</v>
      </c>
      <c r="G307" s="41" t="s">
        <v>311</v>
      </c>
      <c r="H307" s="108">
        <v>274</v>
      </c>
      <c r="I307" s="109"/>
      <c r="J307" s="109"/>
      <c r="K307" s="109"/>
      <c r="L307" s="109"/>
      <c r="M307" s="216"/>
    </row>
    <row r="308" spans="1:13" ht="14.25" customHeight="1">
      <c r="A308" s="58">
        <v>3</v>
      </c>
      <c r="B308" s="58">
        <v>3</v>
      </c>
      <c r="C308" s="59">
        <v>1</v>
      </c>
      <c r="D308" s="60">
        <v>1</v>
      </c>
      <c r="E308" s="60">
        <v>2</v>
      </c>
      <c r="F308" s="61"/>
      <c r="G308" s="41" t="s">
        <v>334</v>
      </c>
      <c r="H308" s="108">
        <v>275</v>
      </c>
      <c r="I308" s="126">
        <f>SUM(I309:I310)</f>
        <v>0</v>
      </c>
      <c r="J308" s="126">
        <f>SUM(J309:J310)</f>
        <v>0</v>
      </c>
      <c r="K308" s="126">
        <f>SUM(K309:K310)</f>
        <v>0</v>
      </c>
      <c r="L308" s="126">
        <f>SUM(L309:L310)</f>
        <v>0</v>
      </c>
      <c r="M308" s="216"/>
    </row>
    <row r="309" spans="1:13" ht="14.25" customHeight="1">
      <c r="A309" s="58">
        <v>3</v>
      </c>
      <c r="B309" s="58">
        <v>3</v>
      </c>
      <c r="C309" s="59">
        <v>1</v>
      </c>
      <c r="D309" s="60">
        <v>1</v>
      </c>
      <c r="E309" s="60">
        <v>2</v>
      </c>
      <c r="F309" s="61">
        <v>1</v>
      </c>
      <c r="G309" s="41" t="s">
        <v>313</v>
      </c>
      <c r="H309" s="108">
        <v>276</v>
      </c>
      <c r="I309" s="109"/>
      <c r="J309" s="109"/>
      <c r="K309" s="109"/>
      <c r="L309" s="109"/>
      <c r="M309" s="216"/>
    </row>
    <row r="310" spans="1:13" ht="14.25" customHeight="1">
      <c r="A310" s="58">
        <v>3</v>
      </c>
      <c r="B310" s="58">
        <v>3</v>
      </c>
      <c r="C310" s="59">
        <v>1</v>
      </c>
      <c r="D310" s="60">
        <v>1</v>
      </c>
      <c r="E310" s="60">
        <v>2</v>
      </c>
      <c r="F310" s="61">
        <v>2</v>
      </c>
      <c r="G310" s="41" t="s">
        <v>314</v>
      </c>
      <c r="H310" s="108">
        <v>277</v>
      </c>
      <c r="I310" s="109"/>
      <c r="J310" s="109"/>
      <c r="K310" s="109"/>
      <c r="L310" s="109"/>
      <c r="M310" s="216"/>
    </row>
    <row r="311" spans="1:13" ht="14.25" customHeight="1">
      <c r="A311" s="58">
        <v>3</v>
      </c>
      <c r="B311" s="58">
        <v>3</v>
      </c>
      <c r="C311" s="59">
        <v>1</v>
      </c>
      <c r="D311" s="60">
        <v>1</v>
      </c>
      <c r="E311" s="60">
        <v>3</v>
      </c>
      <c r="F311" s="61"/>
      <c r="G311" s="41" t="s">
        <v>315</v>
      </c>
      <c r="H311" s="108">
        <v>278</v>
      </c>
      <c r="I311" s="126">
        <f>SUM(I312:I313)</f>
        <v>0</v>
      </c>
      <c r="J311" s="126">
        <f>SUM(J312:J313)</f>
        <v>0</v>
      </c>
      <c r="K311" s="126">
        <f>SUM(K312:K313)</f>
        <v>0</v>
      </c>
      <c r="L311" s="126">
        <f>SUM(L312:L313)</f>
        <v>0</v>
      </c>
      <c r="M311" s="216"/>
    </row>
    <row r="312" spans="1:13" ht="14.25" customHeight="1">
      <c r="A312" s="58">
        <v>3</v>
      </c>
      <c r="B312" s="58">
        <v>3</v>
      </c>
      <c r="C312" s="59">
        <v>1</v>
      </c>
      <c r="D312" s="60">
        <v>1</v>
      </c>
      <c r="E312" s="60">
        <v>3</v>
      </c>
      <c r="F312" s="61">
        <v>1</v>
      </c>
      <c r="G312" s="41" t="s">
        <v>316</v>
      </c>
      <c r="H312" s="108">
        <v>279</v>
      </c>
      <c r="I312" s="109"/>
      <c r="J312" s="109"/>
      <c r="K312" s="109"/>
      <c r="L312" s="109"/>
      <c r="M312" s="216"/>
    </row>
    <row r="313" spans="1:13" ht="14.25" customHeight="1">
      <c r="A313" s="58">
        <v>3</v>
      </c>
      <c r="B313" s="58">
        <v>3</v>
      </c>
      <c r="C313" s="59">
        <v>1</v>
      </c>
      <c r="D313" s="60">
        <v>1</v>
      </c>
      <c r="E313" s="60">
        <v>3</v>
      </c>
      <c r="F313" s="61">
        <v>2</v>
      </c>
      <c r="G313" s="41" t="s">
        <v>335</v>
      </c>
      <c r="H313" s="108">
        <v>280</v>
      </c>
      <c r="I313" s="109"/>
      <c r="J313" s="109"/>
      <c r="K313" s="109"/>
      <c r="L313" s="109"/>
      <c r="M313" s="216"/>
    </row>
    <row r="314" spans="1:13">
      <c r="A314" s="52">
        <v>3</v>
      </c>
      <c r="B314" s="34">
        <v>3</v>
      </c>
      <c r="C314" s="37">
        <v>1</v>
      </c>
      <c r="D314" s="38">
        <v>2</v>
      </c>
      <c r="E314" s="38"/>
      <c r="F314" s="40"/>
      <c r="G314" s="39" t="s">
        <v>348</v>
      </c>
      <c r="H314" s="108">
        <v>281</v>
      </c>
      <c r="I314" s="112">
        <f>I315</f>
        <v>0</v>
      </c>
      <c r="J314" s="123">
        <f>J315</f>
        <v>0</v>
      </c>
      <c r="K314" s="113">
        <f>K315</f>
        <v>0</v>
      </c>
      <c r="L314" s="113">
        <f>L315</f>
        <v>0</v>
      </c>
      <c r="M314" s="216"/>
    </row>
    <row r="315" spans="1:13" ht="15" customHeight="1">
      <c r="A315" s="52">
        <v>3</v>
      </c>
      <c r="B315" s="52">
        <v>3</v>
      </c>
      <c r="C315" s="34">
        <v>1</v>
      </c>
      <c r="D315" s="32">
        <v>2</v>
      </c>
      <c r="E315" s="32">
        <v>1</v>
      </c>
      <c r="F315" s="35"/>
      <c r="G315" s="39" t="s">
        <v>348</v>
      </c>
      <c r="H315" s="108">
        <v>282</v>
      </c>
      <c r="I315" s="117">
        <f>SUM(I316:I317)</f>
        <v>0</v>
      </c>
      <c r="J315" s="124">
        <f>SUM(J316:J317)</f>
        <v>0</v>
      </c>
      <c r="K315" s="115">
        <f>SUM(K316:K317)</f>
        <v>0</v>
      </c>
      <c r="L315" s="115">
        <f>SUM(L316:L317)</f>
        <v>0</v>
      </c>
      <c r="M315" s="216"/>
    </row>
    <row r="316" spans="1:13" ht="15" customHeight="1">
      <c r="A316" s="42">
        <v>3</v>
      </c>
      <c r="B316" s="42">
        <v>3</v>
      </c>
      <c r="C316" s="37">
        <v>1</v>
      </c>
      <c r="D316" s="38">
        <v>2</v>
      </c>
      <c r="E316" s="38">
        <v>1</v>
      </c>
      <c r="F316" s="40">
        <v>1</v>
      </c>
      <c r="G316" s="41" t="s">
        <v>349</v>
      </c>
      <c r="H316" s="108">
        <v>283</v>
      </c>
      <c r="I316" s="109"/>
      <c r="J316" s="109"/>
      <c r="K316" s="109"/>
      <c r="L316" s="109"/>
      <c r="M316" s="216"/>
    </row>
    <row r="317" spans="1:13" ht="12.75" customHeight="1">
      <c r="A317" s="46">
        <v>3</v>
      </c>
      <c r="B317" s="79">
        <v>3</v>
      </c>
      <c r="C317" s="53">
        <v>1</v>
      </c>
      <c r="D317" s="54">
        <v>2</v>
      </c>
      <c r="E317" s="54">
        <v>1</v>
      </c>
      <c r="F317" s="55">
        <v>2</v>
      </c>
      <c r="G317" s="56" t="s">
        <v>350</v>
      </c>
      <c r="H317" s="108">
        <v>284</v>
      </c>
      <c r="I317" s="109"/>
      <c r="J317" s="109"/>
      <c r="K317" s="109"/>
      <c r="L317" s="109"/>
      <c r="M317" s="216"/>
    </row>
    <row r="318" spans="1:13" ht="15.75" customHeight="1">
      <c r="A318" s="37">
        <v>3</v>
      </c>
      <c r="B318" s="39">
        <v>3</v>
      </c>
      <c r="C318" s="37">
        <v>1</v>
      </c>
      <c r="D318" s="38">
        <v>3</v>
      </c>
      <c r="E318" s="38"/>
      <c r="F318" s="40"/>
      <c r="G318" s="41" t="s">
        <v>351</v>
      </c>
      <c r="H318" s="108">
        <v>285</v>
      </c>
      <c r="I318" s="112">
        <f>I319</f>
        <v>0</v>
      </c>
      <c r="J318" s="123">
        <f>J319</f>
        <v>0</v>
      </c>
      <c r="K318" s="113">
        <f>K319</f>
        <v>0</v>
      </c>
      <c r="L318" s="113">
        <f>L319</f>
        <v>0</v>
      </c>
      <c r="M318" s="216"/>
    </row>
    <row r="319" spans="1:13" ht="15.75" customHeight="1">
      <c r="A319" s="37">
        <v>3</v>
      </c>
      <c r="B319" s="77">
        <v>3</v>
      </c>
      <c r="C319" s="53">
        <v>1</v>
      </c>
      <c r="D319" s="54">
        <v>3</v>
      </c>
      <c r="E319" s="54">
        <v>1</v>
      </c>
      <c r="F319" s="55"/>
      <c r="G319" s="41" t="s">
        <v>351</v>
      </c>
      <c r="H319" s="108">
        <v>286</v>
      </c>
      <c r="I319" s="113">
        <f>I320+I321</f>
        <v>0</v>
      </c>
      <c r="J319" s="113">
        <f>J320+J321</f>
        <v>0</v>
      </c>
      <c r="K319" s="113">
        <f>K320+K321</f>
        <v>0</v>
      </c>
      <c r="L319" s="113">
        <f>L320+L321</f>
        <v>0</v>
      </c>
      <c r="M319" s="216"/>
    </row>
    <row r="320" spans="1:13" ht="27" customHeight="1">
      <c r="A320" s="37">
        <v>3</v>
      </c>
      <c r="B320" s="39">
        <v>3</v>
      </c>
      <c r="C320" s="37">
        <v>1</v>
      </c>
      <c r="D320" s="38">
        <v>3</v>
      </c>
      <c r="E320" s="38">
        <v>1</v>
      </c>
      <c r="F320" s="40">
        <v>1</v>
      </c>
      <c r="G320" s="41" t="s">
        <v>352</v>
      </c>
      <c r="H320" s="108">
        <v>287</v>
      </c>
      <c r="I320" s="111"/>
      <c r="J320" s="111"/>
      <c r="K320" s="111"/>
      <c r="L320" s="110"/>
      <c r="M320" s="216"/>
    </row>
    <row r="321" spans="1:13" ht="26.25" customHeight="1">
      <c r="A321" s="37">
        <v>3</v>
      </c>
      <c r="B321" s="39">
        <v>3</v>
      </c>
      <c r="C321" s="37">
        <v>1</v>
      </c>
      <c r="D321" s="38">
        <v>3</v>
      </c>
      <c r="E321" s="38">
        <v>1</v>
      </c>
      <c r="F321" s="40">
        <v>2</v>
      </c>
      <c r="G321" s="41" t="s">
        <v>353</v>
      </c>
      <c r="H321" s="108">
        <v>288</v>
      </c>
      <c r="I321" s="109"/>
      <c r="J321" s="109"/>
      <c r="K321" s="109"/>
      <c r="L321" s="109"/>
      <c r="M321" s="216"/>
    </row>
    <row r="322" spans="1:13">
      <c r="A322" s="37">
        <v>3</v>
      </c>
      <c r="B322" s="39">
        <v>3</v>
      </c>
      <c r="C322" s="37">
        <v>1</v>
      </c>
      <c r="D322" s="38">
        <v>4</v>
      </c>
      <c r="E322" s="38"/>
      <c r="F322" s="40"/>
      <c r="G322" s="41" t="s">
        <v>354</v>
      </c>
      <c r="H322" s="108">
        <v>289</v>
      </c>
      <c r="I322" s="112">
        <f>I323</f>
        <v>0</v>
      </c>
      <c r="J322" s="123">
        <f>J323</f>
        <v>0</v>
      </c>
      <c r="K322" s="113">
        <f>K323</f>
        <v>0</v>
      </c>
      <c r="L322" s="113">
        <f>L323</f>
        <v>0</v>
      </c>
      <c r="M322" s="216"/>
    </row>
    <row r="323" spans="1:13" ht="15" customHeight="1">
      <c r="A323" s="42">
        <v>3</v>
      </c>
      <c r="B323" s="37">
        <v>3</v>
      </c>
      <c r="C323" s="38">
        <v>1</v>
      </c>
      <c r="D323" s="38">
        <v>4</v>
      </c>
      <c r="E323" s="38">
        <v>1</v>
      </c>
      <c r="F323" s="40"/>
      <c r="G323" s="41" t="s">
        <v>354</v>
      </c>
      <c r="H323" s="108">
        <v>290</v>
      </c>
      <c r="I323" s="112">
        <f>SUM(I324:I325)</f>
        <v>0</v>
      </c>
      <c r="J323" s="112">
        <f>SUM(J324:J325)</f>
        <v>0</v>
      </c>
      <c r="K323" s="112">
        <f>SUM(K324:K325)</f>
        <v>0</v>
      </c>
      <c r="L323" s="112">
        <f>SUM(L324:L325)</f>
        <v>0</v>
      </c>
      <c r="M323" s="216"/>
    </row>
    <row r="324" spans="1:13">
      <c r="A324" s="42">
        <v>3</v>
      </c>
      <c r="B324" s="37">
        <v>3</v>
      </c>
      <c r="C324" s="38">
        <v>1</v>
      </c>
      <c r="D324" s="38">
        <v>4</v>
      </c>
      <c r="E324" s="38">
        <v>1</v>
      </c>
      <c r="F324" s="40">
        <v>1</v>
      </c>
      <c r="G324" s="41" t="s">
        <v>355</v>
      </c>
      <c r="H324" s="108">
        <v>291</v>
      </c>
      <c r="I324" s="125"/>
      <c r="J324" s="109"/>
      <c r="K324" s="109"/>
      <c r="L324" s="125"/>
      <c r="M324" s="216"/>
    </row>
    <row r="325" spans="1:13" ht="14.25" customHeight="1">
      <c r="A325" s="37">
        <v>3</v>
      </c>
      <c r="B325" s="38">
        <v>3</v>
      </c>
      <c r="C325" s="38">
        <v>1</v>
      </c>
      <c r="D325" s="38">
        <v>4</v>
      </c>
      <c r="E325" s="38">
        <v>1</v>
      </c>
      <c r="F325" s="40">
        <v>2</v>
      </c>
      <c r="G325" s="41" t="s">
        <v>356</v>
      </c>
      <c r="H325" s="108">
        <v>292</v>
      </c>
      <c r="I325" s="109"/>
      <c r="J325" s="111"/>
      <c r="K325" s="111"/>
      <c r="L325" s="110"/>
      <c r="M325" s="216"/>
    </row>
    <row r="326" spans="1:13" ht="15.75" customHeight="1">
      <c r="A326" s="37">
        <v>3</v>
      </c>
      <c r="B326" s="38">
        <v>3</v>
      </c>
      <c r="C326" s="38">
        <v>1</v>
      </c>
      <c r="D326" s="38">
        <v>5</v>
      </c>
      <c r="E326" s="38"/>
      <c r="F326" s="40"/>
      <c r="G326" s="41" t="s">
        <v>357</v>
      </c>
      <c r="H326" s="108">
        <v>293</v>
      </c>
      <c r="I326" s="115">
        <f t="shared" ref="I326:L327" si="29">I327</f>
        <v>0</v>
      </c>
      <c r="J326" s="123">
        <f t="shared" si="29"/>
        <v>0</v>
      </c>
      <c r="K326" s="113">
        <f t="shared" si="29"/>
        <v>0</v>
      </c>
      <c r="L326" s="113">
        <f t="shared" si="29"/>
        <v>0</v>
      </c>
      <c r="M326" s="216"/>
    </row>
    <row r="327" spans="1:13" ht="14.25" customHeight="1">
      <c r="A327" s="34">
        <v>3</v>
      </c>
      <c r="B327" s="54">
        <v>3</v>
      </c>
      <c r="C327" s="54">
        <v>1</v>
      </c>
      <c r="D327" s="54">
        <v>5</v>
      </c>
      <c r="E327" s="54">
        <v>1</v>
      </c>
      <c r="F327" s="55"/>
      <c r="G327" s="41" t="s">
        <v>357</v>
      </c>
      <c r="H327" s="108">
        <v>294</v>
      </c>
      <c r="I327" s="113">
        <f t="shared" si="29"/>
        <v>0</v>
      </c>
      <c r="J327" s="124">
        <f t="shared" si="29"/>
        <v>0</v>
      </c>
      <c r="K327" s="115">
        <f t="shared" si="29"/>
        <v>0</v>
      </c>
      <c r="L327" s="115">
        <f t="shared" si="29"/>
        <v>0</v>
      </c>
      <c r="M327" s="216"/>
    </row>
    <row r="328" spans="1:13" ht="14.25" customHeight="1">
      <c r="A328" s="37">
        <v>3</v>
      </c>
      <c r="B328" s="38">
        <v>3</v>
      </c>
      <c r="C328" s="38">
        <v>1</v>
      </c>
      <c r="D328" s="38">
        <v>5</v>
      </c>
      <c r="E328" s="38">
        <v>1</v>
      </c>
      <c r="F328" s="40">
        <v>1</v>
      </c>
      <c r="G328" s="41" t="s">
        <v>358</v>
      </c>
      <c r="H328" s="108">
        <v>295</v>
      </c>
      <c r="I328" s="109"/>
      <c r="J328" s="111"/>
      <c r="K328" s="111"/>
      <c r="L328" s="110"/>
      <c r="M328" s="216"/>
    </row>
    <row r="329" spans="1:13" ht="14.25" customHeight="1">
      <c r="A329" s="37">
        <v>3</v>
      </c>
      <c r="B329" s="38">
        <v>3</v>
      </c>
      <c r="C329" s="38">
        <v>1</v>
      </c>
      <c r="D329" s="38">
        <v>6</v>
      </c>
      <c r="E329" s="38"/>
      <c r="F329" s="40"/>
      <c r="G329" s="39" t="s">
        <v>328</v>
      </c>
      <c r="H329" s="108">
        <v>296</v>
      </c>
      <c r="I329" s="113">
        <f t="shared" ref="I329:L330" si="30">I330</f>
        <v>0</v>
      </c>
      <c r="J329" s="123">
        <f t="shared" si="30"/>
        <v>0</v>
      </c>
      <c r="K329" s="113">
        <f t="shared" si="30"/>
        <v>0</v>
      </c>
      <c r="L329" s="113">
        <f t="shared" si="30"/>
        <v>0</v>
      </c>
      <c r="M329" s="216"/>
    </row>
    <row r="330" spans="1:13" ht="13.5" customHeight="1">
      <c r="A330" s="37">
        <v>3</v>
      </c>
      <c r="B330" s="38">
        <v>3</v>
      </c>
      <c r="C330" s="38">
        <v>1</v>
      </c>
      <c r="D330" s="38">
        <v>6</v>
      </c>
      <c r="E330" s="38">
        <v>1</v>
      </c>
      <c r="F330" s="40"/>
      <c r="G330" s="39" t="s">
        <v>328</v>
      </c>
      <c r="H330" s="108">
        <v>297</v>
      </c>
      <c r="I330" s="112">
        <f t="shared" si="30"/>
        <v>0</v>
      </c>
      <c r="J330" s="123">
        <f t="shared" si="30"/>
        <v>0</v>
      </c>
      <c r="K330" s="113">
        <f t="shared" si="30"/>
        <v>0</v>
      </c>
      <c r="L330" s="113">
        <f t="shared" si="30"/>
        <v>0</v>
      </c>
      <c r="M330" s="216"/>
    </row>
    <row r="331" spans="1:13" ht="14.25" customHeight="1">
      <c r="A331" s="37">
        <v>3</v>
      </c>
      <c r="B331" s="38">
        <v>3</v>
      </c>
      <c r="C331" s="38">
        <v>1</v>
      </c>
      <c r="D331" s="38">
        <v>6</v>
      </c>
      <c r="E331" s="38">
        <v>1</v>
      </c>
      <c r="F331" s="40">
        <v>1</v>
      </c>
      <c r="G331" s="39" t="s">
        <v>328</v>
      </c>
      <c r="H331" s="108">
        <v>298</v>
      </c>
      <c r="I331" s="111"/>
      <c r="J331" s="111"/>
      <c r="K331" s="111"/>
      <c r="L331" s="110"/>
      <c r="M331" s="216"/>
    </row>
    <row r="332" spans="1:13" ht="15" customHeight="1">
      <c r="A332" s="37">
        <v>3</v>
      </c>
      <c r="B332" s="38">
        <v>3</v>
      </c>
      <c r="C332" s="38">
        <v>1</v>
      </c>
      <c r="D332" s="38">
        <v>7</v>
      </c>
      <c r="E332" s="38"/>
      <c r="F332" s="40"/>
      <c r="G332" s="41" t="s">
        <v>359</v>
      </c>
      <c r="H332" s="108">
        <v>299</v>
      </c>
      <c r="I332" s="112">
        <f>I333</f>
        <v>0</v>
      </c>
      <c r="J332" s="123">
        <f>J333</f>
        <v>0</v>
      </c>
      <c r="K332" s="113">
        <f>K333</f>
        <v>0</v>
      </c>
      <c r="L332" s="113">
        <f>L333</f>
        <v>0</v>
      </c>
      <c r="M332" s="216"/>
    </row>
    <row r="333" spans="1:13" ht="16.5" customHeight="1">
      <c r="A333" s="37">
        <v>3</v>
      </c>
      <c r="B333" s="38">
        <v>3</v>
      </c>
      <c r="C333" s="38">
        <v>1</v>
      </c>
      <c r="D333" s="38">
        <v>7</v>
      </c>
      <c r="E333" s="38">
        <v>1</v>
      </c>
      <c r="F333" s="40"/>
      <c r="G333" s="41" t="s">
        <v>359</v>
      </c>
      <c r="H333" s="108">
        <v>300</v>
      </c>
      <c r="I333" s="112">
        <f>I334+I335</f>
        <v>0</v>
      </c>
      <c r="J333" s="112">
        <f>J334+J335</f>
        <v>0</v>
      </c>
      <c r="K333" s="112">
        <f>K334+K335</f>
        <v>0</v>
      </c>
      <c r="L333" s="112">
        <f>L334+L335</f>
        <v>0</v>
      </c>
      <c r="M333" s="216"/>
    </row>
    <row r="334" spans="1:13" ht="27" customHeight="1">
      <c r="A334" s="37">
        <v>3</v>
      </c>
      <c r="B334" s="38">
        <v>3</v>
      </c>
      <c r="C334" s="38">
        <v>1</v>
      </c>
      <c r="D334" s="38">
        <v>7</v>
      </c>
      <c r="E334" s="38">
        <v>1</v>
      </c>
      <c r="F334" s="40">
        <v>1</v>
      </c>
      <c r="G334" s="41" t="s">
        <v>360</v>
      </c>
      <c r="H334" s="108">
        <v>301</v>
      </c>
      <c r="I334" s="111"/>
      <c r="J334" s="111"/>
      <c r="K334" s="111"/>
      <c r="L334" s="110"/>
      <c r="M334" s="216"/>
    </row>
    <row r="335" spans="1:13" ht="27.75" customHeight="1">
      <c r="A335" s="37">
        <v>3</v>
      </c>
      <c r="B335" s="38">
        <v>3</v>
      </c>
      <c r="C335" s="38">
        <v>1</v>
      </c>
      <c r="D335" s="38">
        <v>7</v>
      </c>
      <c r="E335" s="38">
        <v>1</v>
      </c>
      <c r="F335" s="40">
        <v>2</v>
      </c>
      <c r="G335" s="41" t="s">
        <v>361</v>
      </c>
      <c r="H335" s="108">
        <v>302</v>
      </c>
      <c r="I335" s="109"/>
      <c r="J335" s="109"/>
      <c r="K335" s="109"/>
      <c r="L335" s="109"/>
      <c r="M335" s="216"/>
    </row>
    <row r="336" spans="1:13" ht="38.25" customHeight="1">
      <c r="A336" s="37">
        <v>3</v>
      </c>
      <c r="B336" s="38">
        <v>3</v>
      </c>
      <c r="C336" s="38">
        <v>2</v>
      </c>
      <c r="D336" s="38"/>
      <c r="E336" s="38"/>
      <c r="F336" s="40"/>
      <c r="G336" s="41" t="s">
        <v>362</v>
      </c>
      <c r="H336" s="108">
        <v>303</v>
      </c>
      <c r="I336" s="112">
        <f>SUM(I337+I346+I350+I354+I358+I361+I364)</f>
        <v>0</v>
      </c>
      <c r="J336" s="123">
        <f>SUM(J337+J346+J350+J354+J358+J361+J364)</f>
        <v>0</v>
      </c>
      <c r="K336" s="113">
        <f>SUM(K337+K346+K350+K354+K358+K361+K364)</f>
        <v>0</v>
      </c>
      <c r="L336" s="113">
        <f>SUM(L337+L346+L350+L354+L358+L361+L364)</f>
        <v>0</v>
      </c>
      <c r="M336" s="216"/>
    </row>
    <row r="337" spans="1:13" ht="15" customHeight="1">
      <c r="A337" s="37">
        <v>3</v>
      </c>
      <c r="B337" s="38">
        <v>3</v>
      </c>
      <c r="C337" s="38">
        <v>2</v>
      </c>
      <c r="D337" s="38">
        <v>1</v>
      </c>
      <c r="E337" s="38"/>
      <c r="F337" s="40"/>
      <c r="G337" s="41" t="s">
        <v>310</v>
      </c>
      <c r="H337" s="108">
        <v>304</v>
      </c>
      <c r="I337" s="112">
        <f>I338</f>
        <v>0</v>
      </c>
      <c r="J337" s="123">
        <f>J338</f>
        <v>0</v>
      </c>
      <c r="K337" s="113">
        <f>K338</f>
        <v>0</v>
      </c>
      <c r="L337" s="113">
        <f>L338</f>
        <v>0</v>
      </c>
      <c r="M337" s="216"/>
    </row>
    <row r="338" spans="1:13">
      <c r="A338" s="42">
        <v>3</v>
      </c>
      <c r="B338" s="37">
        <v>3</v>
      </c>
      <c r="C338" s="38">
        <v>2</v>
      </c>
      <c r="D338" s="39">
        <v>1</v>
      </c>
      <c r="E338" s="37">
        <v>1</v>
      </c>
      <c r="F338" s="40"/>
      <c r="G338" s="41" t="s">
        <v>310</v>
      </c>
      <c r="H338" s="108">
        <v>305</v>
      </c>
      <c r="I338" s="112">
        <f>SUM(I339:I339)</f>
        <v>0</v>
      </c>
      <c r="J338" s="112">
        <f>SUM(J339:J339)</f>
        <v>0</v>
      </c>
      <c r="K338" s="112">
        <f>SUM(K339:K339)</f>
        <v>0</v>
      </c>
      <c r="L338" s="112">
        <f>SUM(L339:L339)</f>
        <v>0</v>
      </c>
      <c r="M338" s="216"/>
    </row>
    <row r="339" spans="1:13" ht="13.5" customHeight="1">
      <c r="A339" s="42">
        <v>3</v>
      </c>
      <c r="B339" s="37">
        <v>3</v>
      </c>
      <c r="C339" s="38">
        <v>2</v>
      </c>
      <c r="D339" s="39">
        <v>1</v>
      </c>
      <c r="E339" s="37">
        <v>1</v>
      </c>
      <c r="F339" s="40">
        <v>1</v>
      </c>
      <c r="G339" s="41" t="s">
        <v>311</v>
      </c>
      <c r="H339" s="108">
        <v>306</v>
      </c>
      <c r="I339" s="111"/>
      <c r="J339" s="111"/>
      <c r="K339" s="111"/>
      <c r="L339" s="110"/>
      <c r="M339" s="216"/>
    </row>
    <row r="340" spans="1:13">
      <c r="A340" s="58">
        <v>3</v>
      </c>
      <c r="B340" s="59">
        <v>3</v>
      </c>
      <c r="C340" s="60">
        <v>2</v>
      </c>
      <c r="D340" s="41">
        <v>1</v>
      </c>
      <c r="E340" s="59">
        <v>2</v>
      </c>
      <c r="F340" s="61"/>
      <c r="G340" s="56" t="s">
        <v>334</v>
      </c>
      <c r="H340" s="108">
        <v>307</v>
      </c>
      <c r="I340" s="112">
        <f>SUM(I341:I342)</f>
        <v>0</v>
      </c>
      <c r="J340" s="112">
        <f>SUM(J341:J342)</f>
        <v>0</v>
      </c>
      <c r="K340" s="112">
        <f>SUM(K341:K342)</f>
        <v>0</v>
      </c>
      <c r="L340" s="112">
        <f>SUM(L341:L342)</f>
        <v>0</v>
      </c>
      <c r="M340" s="216"/>
    </row>
    <row r="341" spans="1:13">
      <c r="A341" s="58">
        <v>3</v>
      </c>
      <c r="B341" s="59">
        <v>3</v>
      </c>
      <c r="C341" s="60">
        <v>2</v>
      </c>
      <c r="D341" s="41">
        <v>1</v>
      </c>
      <c r="E341" s="59">
        <v>2</v>
      </c>
      <c r="F341" s="61">
        <v>1</v>
      </c>
      <c r="G341" s="56" t="s">
        <v>313</v>
      </c>
      <c r="H341" s="108">
        <v>308</v>
      </c>
      <c r="I341" s="111"/>
      <c r="J341" s="111"/>
      <c r="K341" s="111"/>
      <c r="L341" s="110"/>
      <c r="M341" s="216"/>
    </row>
    <row r="342" spans="1:13">
      <c r="A342" s="58">
        <v>3</v>
      </c>
      <c r="B342" s="59">
        <v>3</v>
      </c>
      <c r="C342" s="60">
        <v>2</v>
      </c>
      <c r="D342" s="41">
        <v>1</v>
      </c>
      <c r="E342" s="59">
        <v>2</v>
      </c>
      <c r="F342" s="61">
        <v>2</v>
      </c>
      <c r="G342" s="56" t="s">
        <v>314</v>
      </c>
      <c r="H342" s="108">
        <v>309</v>
      </c>
      <c r="I342" s="109"/>
      <c r="J342" s="109"/>
      <c r="K342" s="109"/>
      <c r="L342" s="109"/>
      <c r="M342" s="216"/>
    </row>
    <row r="343" spans="1:13">
      <c r="A343" s="58">
        <v>3</v>
      </c>
      <c r="B343" s="59">
        <v>3</v>
      </c>
      <c r="C343" s="60">
        <v>2</v>
      </c>
      <c r="D343" s="41">
        <v>1</v>
      </c>
      <c r="E343" s="59">
        <v>3</v>
      </c>
      <c r="F343" s="61"/>
      <c r="G343" s="56" t="s">
        <v>315</v>
      </c>
      <c r="H343" s="108">
        <v>310</v>
      </c>
      <c r="I343" s="112">
        <f>SUM(I344:I345)</f>
        <v>0</v>
      </c>
      <c r="J343" s="112">
        <f>SUM(J344:J345)</f>
        <v>0</v>
      </c>
      <c r="K343" s="112">
        <f>SUM(K344:K345)</f>
        <v>0</v>
      </c>
      <c r="L343" s="112">
        <f>SUM(L344:L345)</f>
        <v>0</v>
      </c>
      <c r="M343" s="216"/>
    </row>
    <row r="344" spans="1:13">
      <c r="A344" s="58">
        <v>3</v>
      </c>
      <c r="B344" s="59">
        <v>3</v>
      </c>
      <c r="C344" s="60">
        <v>2</v>
      </c>
      <c r="D344" s="41">
        <v>1</v>
      </c>
      <c r="E344" s="59">
        <v>3</v>
      </c>
      <c r="F344" s="61">
        <v>1</v>
      </c>
      <c r="G344" s="56" t="s">
        <v>316</v>
      </c>
      <c r="H344" s="108">
        <v>311</v>
      </c>
      <c r="I344" s="109"/>
      <c r="J344" s="109"/>
      <c r="K344" s="109"/>
      <c r="L344" s="109"/>
      <c r="M344" s="216"/>
    </row>
    <row r="345" spans="1:13">
      <c r="A345" s="58">
        <v>3</v>
      </c>
      <c r="B345" s="59">
        <v>3</v>
      </c>
      <c r="C345" s="60">
        <v>2</v>
      </c>
      <c r="D345" s="41">
        <v>1</v>
      </c>
      <c r="E345" s="59">
        <v>3</v>
      </c>
      <c r="F345" s="61">
        <v>2</v>
      </c>
      <c r="G345" s="56" t="s">
        <v>335</v>
      </c>
      <c r="H345" s="108">
        <v>312</v>
      </c>
      <c r="I345" s="121"/>
      <c r="J345" s="122"/>
      <c r="K345" s="121"/>
      <c r="L345" s="121"/>
      <c r="M345" s="216"/>
    </row>
    <row r="346" spans="1:13">
      <c r="A346" s="46">
        <v>3</v>
      </c>
      <c r="B346" s="46">
        <v>3</v>
      </c>
      <c r="C346" s="53">
        <v>2</v>
      </c>
      <c r="D346" s="77">
        <v>2</v>
      </c>
      <c r="E346" s="53"/>
      <c r="F346" s="55"/>
      <c r="G346" s="77" t="s">
        <v>348</v>
      </c>
      <c r="H346" s="108">
        <v>313</v>
      </c>
      <c r="I346" s="120">
        <f>I347</f>
        <v>0</v>
      </c>
      <c r="J346" s="119">
        <f>J347</f>
        <v>0</v>
      </c>
      <c r="K346" s="118">
        <f>K347</f>
        <v>0</v>
      </c>
      <c r="L346" s="118">
        <f>L347</f>
        <v>0</v>
      </c>
      <c r="M346" s="216"/>
    </row>
    <row r="347" spans="1:13">
      <c r="A347" s="42">
        <v>3</v>
      </c>
      <c r="B347" s="42">
        <v>3</v>
      </c>
      <c r="C347" s="37">
        <v>2</v>
      </c>
      <c r="D347" s="39">
        <v>2</v>
      </c>
      <c r="E347" s="37">
        <v>1</v>
      </c>
      <c r="F347" s="40"/>
      <c r="G347" s="77" t="s">
        <v>348</v>
      </c>
      <c r="H347" s="108">
        <v>314</v>
      </c>
      <c r="I347" s="112">
        <f>SUM(I348:I349)</f>
        <v>0</v>
      </c>
      <c r="J347" s="114">
        <f>SUM(J348:J349)</f>
        <v>0</v>
      </c>
      <c r="K347" s="113">
        <f>SUM(K348:K349)</f>
        <v>0</v>
      </c>
      <c r="L347" s="113">
        <f>SUM(L348:L349)</f>
        <v>0</v>
      </c>
      <c r="M347" s="216"/>
    </row>
    <row r="348" spans="1:13" ht="26.4">
      <c r="A348" s="42">
        <v>3</v>
      </c>
      <c r="B348" s="42">
        <v>3</v>
      </c>
      <c r="C348" s="37">
        <v>2</v>
      </c>
      <c r="D348" s="39">
        <v>2</v>
      </c>
      <c r="E348" s="42">
        <v>1</v>
      </c>
      <c r="F348" s="67">
        <v>1</v>
      </c>
      <c r="G348" s="41" t="s">
        <v>349</v>
      </c>
      <c r="H348" s="108">
        <v>315</v>
      </c>
      <c r="I348" s="109"/>
      <c r="J348" s="109"/>
      <c r="K348" s="109"/>
      <c r="L348" s="109"/>
      <c r="M348" s="216"/>
    </row>
    <row r="349" spans="1:13">
      <c r="A349" s="46">
        <v>3</v>
      </c>
      <c r="B349" s="46">
        <v>3</v>
      </c>
      <c r="C349" s="47">
        <v>2</v>
      </c>
      <c r="D349" s="48">
        <v>2</v>
      </c>
      <c r="E349" s="49">
        <v>1</v>
      </c>
      <c r="F349" s="78">
        <v>2</v>
      </c>
      <c r="G349" s="71" t="s">
        <v>350</v>
      </c>
      <c r="H349" s="108">
        <v>316</v>
      </c>
      <c r="I349" s="109"/>
      <c r="J349" s="109"/>
      <c r="K349" s="109"/>
      <c r="L349" s="109"/>
      <c r="M349" s="216"/>
    </row>
    <row r="350" spans="1:13" ht="23.25" customHeight="1">
      <c r="A350" s="42">
        <v>3</v>
      </c>
      <c r="B350" s="42">
        <v>3</v>
      </c>
      <c r="C350" s="37">
        <v>2</v>
      </c>
      <c r="D350" s="38">
        <v>3</v>
      </c>
      <c r="E350" s="39"/>
      <c r="F350" s="67"/>
      <c r="G350" s="41" t="s">
        <v>351</v>
      </c>
      <c r="H350" s="108">
        <v>317</v>
      </c>
      <c r="I350" s="112">
        <f>I351</f>
        <v>0</v>
      </c>
      <c r="J350" s="114">
        <f>J351</f>
        <v>0</v>
      </c>
      <c r="K350" s="113">
        <f>K351</f>
        <v>0</v>
      </c>
      <c r="L350" s="113">
        <f>L351</f>
        <v>0</v>
      </c>
      <c r="M350" s="216"/>
    </row>
    <row r="351" spans="1:13" ht="13.5" customHeight="1">
      <c r="A351" s="42">
        <v>3</v>
      </c>
      <c r="B351" s="42">
        <v>3</v>
      </c>
      <c r="C351" s="37">
        <v>2</v>
      </c>
      <c r="D351" s="38">
        <v>3</v>
      </c>
      <c r="E351" s="39">
        <v>1</v>
      </c>
      <c r="F351" s="67"/>
      <c r="G351" s="41" t="s">
        <v>351</v>
      </c>
      <c r="H351" s="108">
        <v>318</v>
      </c>
      <c r="I351" s="112">
        <f>I352+I353</f>
        <v>0</v>
      </c>
      <c r="J351" s="112">
        <f>J352+J353</f>
        <v>0</v>
      </c>
      <c r="K351" s="112">
        <f>K352+K353</f>
        <v>0</v>
      </c>
      <c r="L351" s="112">
        <f>L352+L353</f>
        <v>0</v>
      </c>
      <c r="M351" s="216"/>
    </row>
    <row r="352" spans="1:13" ht="28.5" customHeight="1">
      <c r="A352" s="42">
        <v>3</v>
      </c>
      <c r="B352" s="42">
        <v>3</v>
      </c>
      <c r="C352" s="37">
        <v>2</v>
      </c>
      <c r="D352" s="38">
        <v>3</v>
      </c>
      <c r="E352" s="39">
        <v>1</v>
      </c>
      <c r="F352" s="67">
        <v>1</v>
      </c>
      <c r="G352" s="41" t="s">
        <v>352</v>
      </c>
      <c r="H352" s="108">
        <v>319</v>
      </c>
      <c r="I352" s="111"/>
      <c r="J352" s="111"/>
      <c r="K352" s="111"/>
      <c r="L352" s="110"/>
      <c r="M352" s="216"/>
    </row>
    <row r="353" spans="1:13" ht="27.75" customHeight="1">
      <c r="A353" s="42">
        <v>3</v>
      </c>
      <c r="B353" s="42">
        <v>3</v>
      </c>
      <c r="C353" s="37">
        <v>2</v>
      </c>
      <c r="D353" s="38">
        <v>3</v>
      </c>
      <c r="E353" s="39">
        <v>1</v>
      </c>
      <c r="F353" s="67">
        <v>2</v>
      </c>
      <c r="G353" s="41" t="s">
        <v>353</v>
      </c>
      <c r="H353" s="108">
        <v>320</v>
      </c>
      <c r="I353" s="109"/>
      <c r="J353" s="109"/>
      <c r="K353" s="109"/>
      <c r="L353" s="109"/>
      <c r="M353" s="216"/>
    </row>
    <row r="354" spans="1:13">
      <c r="A354" s="42">
        <v>3</v>
      </c>
      <c r="B354" s="42">
        <v>3</v>
      </c>
      <c r="C354" s="37">
        <v>2</v>
      </c>
      <c r="D354" s="38">
        <v>4</v>
      </c>
      <c r="E354" s="38"/>
      <c r="F354" s="40"/>
      <c r="G354" s="41" t="s">
        <v>354</v>
      </c>
      <c r="H354" s="108">
        <v>321</v>
      </c>
      <c r="I354" s="112">
        <f>I355</f>
        <v>0</v>
      </c>
      <c r="J354" s="114">
        <f>J355</f>
        <v>0</v>
      </c>
      <c r="K354" s="113">
        <f>K355</f>
        <v>0</v>
      </c>
      <c r="L354" s="113">
        <f>L355</f>
        <v>0</v>
      </c>
      <c r="M354" s="216"/>
    </row>
    <row r="355" spans="1:13">
      <c r="A355" s="52">
        <v>3</v>
      </c>
      <c r="B355" s="52">
        <v>3</v>
      </c>
      <c r="C355" s="34">
        <v>2</v>
      </c>
      <c r="D355" s="32">
        <v>4</v>
      </c>
      <c r="E355" s="32">
        <v>1</v>
      </c>
      <c r="F355" s="35"/>
      <c r="G355" s="41" t="s">
        <v>354</v>
      </c>
      <c r="H355" s="108">
        <v>322</v>
      </c>
      <c r="I355" s="117">
        <f>SUM(I356:I357)</f>
        <v>0</v>
      </c>
      <c r="J355" s="116">
        <f>SUM(J356:J357)</f>
        <v>0</v>
      </c>
      <c r="K355" s="115">
        <f>SUM(K356:K357)</f>
        <v>0</v>
      </c>
      <c r="L355" s="115">
        <f>SUM(L356:L357)</f>
        <v>0</v>
      </c>
      <c r="M355" s="216"/>
    </row>
    <row r="356" spans="1:13" ht="15.75" customHeight="1">
      <c r="A356" s="42">
        <v>3</v>
      </c>
      <c r="B356" s="42">
        <v>3</v>
      </c>
      <c r="C356" s="37">
        <v>2</v>
      </c>
      <c r="D356" s="38">
        <v>4</v>
      </c>
      <c r="E356" s="38">
        <v>1</v>
      </c>
      <c r="F356" s="40">
        <v>1</v>
      </c>
      <c r="G356" s="41" t="s">
        <v>355</v>
      </c>
      <c r="H356" s="108">
        <v>323</v>
      </c>
      <c r="I356" s="109"/>
      <c r="J356" s="109"/>
      <c r="K356" s="109"/>
      <c r="L356" s="109"/>
      <c r="M356" s="216"/>
    </row>
    <row r="357" spans="1:13">
      <c r="A357" s="42">
        <v>3</v>
      </c>
      <c r="B357" s="42">
        <v>3</v>
      </c>
      <c r="C357" s="37">
        <v>2</v>
      </c>
      <c r="D357" s="38">
        <v>4</v>
      </c>
      <c r="E357" s="38">
        <v>1</v>
      </c>
      <c r="F357" s="40">
        <v>2</v>
      </c>
      <c r="G357" s="41" t="s">
        <v>363</v>
      </c>
      <c r="H357" s="108">
        <v>324</v>
      </c>
      <c r="I357" s="109"/>
      <c r="J357" s="109"/>
      <c r="K357" s="109"/>
      <c r="L357" s="109"/>
      <c r="M357" s="216"/>
    </row>
    <row r="358" spans="1:13">
      <c r="A358" s="42">
        <v>3</v>
      </c>
      <c r="B358" s="42">
        <v>3</v>
      </c>
      <c r="C358" s="37">
        <v>2</v>
      </c>
      <c r="D358" s="38">
        <v>5</v>
      </c>
      <c r="E358" s="38"/>
      <c r="F358" s="40"/>
      <c r="G358" s="41" t="s">
        <v>357</v>
      </c>
      <c r="H358" s="108">
        <v>325</v>
      </c>
      <c r="I358" s="112">
        <f t="shared" ref="I358:L359" si="31">I359</f>
        <v>0</v>
      </c>
      <c r="J358" s="114">
        <f t="shared" si="31"/>
        <v>0</v>
      </c>
      <c r="K358" s="113">
        <f t="shared" si="31"/>
        <v>0</v>
      </c>
      <c r="L358" s="113">
        <f t="shared" si="31"/>
        <v>0</v>
      </c>
      <c r="M358" s="216"/>
    </row>
    <row r="359" spans="1:13">
      <c r="A359" s="52">
        <v>3</v>
      </c>
      <c r="B359" s="52">
        <v>3</v>
      </c>
      <c r="C359" s="34">
        <v>2</v>
      </c>
      <c r="D359" s="32">
        <v>5</v>
      </c>
      <c r="E359" s="32">
        <v>1</v>
      </c>
      <c r="F359" s="35"/>
      <c r="G359" s="41" t="s">
        <v>357</v>
      </c>
      <c r="H359" s="108">
        <v>326</v>
      </c>
      <c r="I359" s="117">
        <f t="shared" si="31"/>
        <v>0</v>
      </c>
      <c r="J359" s="116">
        <f t="shared" si="31"/>
        <v>0</v>
      </c>
      <c r="K359" s="115">
        <f t="shared" si="31"/>
        <v>0</v>
      </c>
      <c r="L359" s="115">
        <f t="shared" si="31"/>
        <v>0</v>
      </c>
      <c r="M359" s="216"/>
    </row>
    <row r="360" spans="1:13">
      <c r="A360" s="42">
        <v>3</v>
      </c>
      <c r="B360" s="42">
        <v>3</v>
      </c>
      <c r="C360" s="37">
        <v>2</v>
      </c>
      <c r="D360" s="38">
        <v>5</v>
      </c>
      <c r="E360" s="38">
        <v>1</v>
      </c>
      <c r="F360" s="40">
        <v>1</v>
      </c>
      <c r="G360" s="41" t="s">
        <v>357</v>
      </c>
      <c r="H360" s="108">
        <v>327</v>
      </c>
      <c r="I360" s="111"/>
      <c r="J360" s="111"/>
      <c r="K360" s="111"/>
      <c r="L360" s="110"/>
      <c r="M360" s="216"/>
    </row>
    <row r="361" spans="1:13" ht="16.5" customHeight="1">
      <c r="A361" s="42">
        <v>3</v>
      </c>
      <c r="B361" s="42">
        <v>3</v>
      </c>
      <c r="C361" s="37">
        <v>2</v>
      </c>
      <c r="D361" s="38">
        <v>6</v>
      </c>
      <c r="E361" s="38"/>
      <c r="F361" s="40"/>
      <c r="G361" s="39" t="s">
        <v>328</v>
      </c>
      <c r="H361" s="108">
        <v>328</v>
      </c>
      <c r="I361" s="112">
        <f t="shared" ref="I361:L362" si="32">I362</f>
        <v>0</v>
      </c>
      <c r="J361" s="114">
        <f t="shared" si="32"/>
        <v>0</v>
      </c>
      <c r="K361" s="113">
        <f t="shared" si="32"/>
        <v>0</v>
      </c>
      <c r="L361" s="113">
        <f t="shared" si="32"/>
        <v>0</v>
      </c>
      <c r="M361" s="216"/>
    </row>
    <row r="362" spans="1:13" ht="15" customHeight="1">
      <c r="A362" s="42">
        <v>3</v>
      </c>
      <c r="B362" s="42">
        <v>3</v>
      </c>
      <c r="C362" s="37">
        <v>2</v>
      </c>
      <c r="D362" s="38">
        <v>6</v>
      </c>
      <c r="E362" s="38">
        <v>1</v>
      </c>
      <c r="F362" s="40"/>
      <c r="G362" s="39" t="s">
        <v>328</v>
      </c>
      <c r="H362" s="108">
        <v>329</v>
      </c>
      <c r="I362" s="112">
        <f t="shared" si="32"/>
        <v>0</v>
      </c>
      <c r="J362" s="114">
        <f t="shared" si="32"/>
        <v>0</v>
      </c>
      <c r="K362" s="113">
        <f t="shared" si="32"/>
        <v>0</v>
      </c>
      <c r="L362" s="113">
        <f t="shared" si="32"/>
        <v>0</v>
      </c>
      <c r="M362" s="216"/>
    </row>
    <row r="363" spans="1:13" ht="13.5" customHeight="1">
      <c r="A363" s="46">
        <v>3</v>
      </c>
      <c r="B363" s="46">
        <v>3</v>
      </c>
      <c r="C363" s="47">
        <v>2</v>
      </c>
      <c r="D363" s="48">
        <v>6</v>
      </c>
      <c r="E363" s="48">
        <v>1</v>
      </c>
      <c r="F363" s="50">
        <v>1</v>
      </c>
      <c r="G363" s="49" t="s">
        <v>328</v>
      </c>
      <c r="H363" s="108">
        <v>330</v>
      </c>
      <c r="I363" s="111"/>
      <c r="J363" s="111"/>
      <c r="K363" s="111"/>
      <c r="L363" s="110"/>
      <c r="M363" s="216"/>
    </row>
    <row r="364" spans="1:13" ht="15" customHeight="1">
      <c r="A364" s="42">
        <v>3</v>
      </c>
      <c r="B364" s="42">
        <v>3</v>
      </c>
      <c r="C364" s="37">
        <v>2</v>
      </c>
      <c r="D364" s="38">
        <v>7</v>
      </c>
      <c r="E364" s="38"/>
      <c r="F364" s="40"/>
      <c r="G364" s="41" t="s">
        <v>359</v>
      </c>
      <c r="H364" s="108">
        <v>331</v>
      </c>
      <c r="I364" s="112">
        <f>I365</f>
        <v>0</v>
      </c>
      <c r="J364" s="114">
        <f>J365</f>
        <v>0</v>
      </c>
      <c r="K364" s="113">
        <f>K365</f>
        <v>0</v>
      </c>
      <c r="L364" s="113">
        <f>L365</f>
        <v>0</v>
      </c>
      <c r="M364" s="216"/>
    </row>
    <row r="365" spans="1:13" ht="12.75" customHeight="1">
      <c r="A365" s="46">
        <v>3</v>
      </c>
      <c r="B365" s="46">
        <v>3</v>
      </c>
      <c r="C365" s="47">
        <v>2</v>
      </c>
      <c r="D365" s="48">
        <v>7</v>
      </c>
      <c r="E365" s="48">
        <v>1</v>
      </c>
      <c r="F365" s="50"/>
      <c r="G365" s="41" t="s">
        <v>359</v>
      </c>
      <c r="H365" s="108">
        <v>332</v>
      </c>
      <c r="I365" s="112">
        <f>SUM(I366:I367)</f>
        <v>0</v>
      </c>
      <c r="J365" s="112">
        <f>SUM(J366:J367)</f>
        <v>0</v>
      </c>
      <c r="K365" s="112">
        <f>SUM(K366:K367)</f>
        <v>0</v>
      </c>
      <c r="L365" s="112">
        <f>SUM(L366:L367)</f>
        <v>0</v>
      </c>
      <c r="M365" s="216"/>
    </row>
    <row r="366" spans="1:13" ht="27" customHeight="1">
      <c r="A366" s="42">
        <v>3</v>
      </c>
      <c r="B366" s="42">
        <v>3</v>
      </c>
      <c r="C366" s="37">
        <v>2</v>
      </c>
      <c r="D366" s="38">
        <v>7</v>
      </c>
      <c r="E366" s="38">
        <v>1</v>
      </c>
      <c r="F366" s="40">
        <v>1</v>
      </c>
      <c r="G366" s="41" t="s">
        <v>360</v>
      </c>
      <c r="H366" s="108">
        <v>333</v>
      </c>
      <c r="I366" s="111"/>
      <c r="J366" s="111"/>
      <c r="K366" s="111"/>
      <c r="L366" s="110"/>
      <c r="M366" s="216"/>
    </row>
    <row r="367" spans="1:13" ht="30" customHeight="1">
      <c r="A367" s="58">
        <v>3</v>
      </c>
      <c r="B367" s="58">
        <v>3</v>
      </c>
      <c r="C367" s="59">
        <v>2</v>
      </c>
      <c r="D367" s="60">
        <v>7</v>
      </c>
      <c r="E367" s="60">
        <v>1</v>
      </c>
      <c r="F367" s="61">
        <v>2</v>
      </c>
      <c r="G367" s="41" t="s">
        <v>361</v>
      </c>
      <c r="H367" s="108">
        <v>334</v>
      </c>
      <c r="I367" s="109"/>
      <c r="J367" s="109"/>
      <c r="K367" s="109"/>
      <c r="L367" s="109"/>
      <c r="M367" s="216"/>
    </row>
    <row r="368" spans="1:13" ht="18.75" customHeight="1">
      <c r="A368" s="91"/>
      <c r="B368" s="91"/>
      <c r="C368" s="92"/>
      <c r="D368" s="93"/>
      <c r="E368" s="94"/>
      <c r="F368" s="95"/>
      <c r="G368" s="96" t="s">
        <v>364</v>
      </c>
      <c r="H368" s="108">
        <v>335</v>
      </c>
      <c r="I368" s="107">
        <f>SUM(I34+I184)</f>
        <v>22251950</v>
      </c>
      <c r="J368" s="107">
        <f>SUM(J34+J184)</f>
        <v>22251950</v>
      </c>
      <c r="K368" s="107">
        <f>SUM(K34+K184)</f>
        <v>20310802.649999999</v>
      </c>
      <c r="L368" s="107">
        <f>SUM(L34+L184)</f>
        <v>20310802.649999999</v>
      </c>
      <c r="M368" s="216"/>
    </row>
    <row r="369" spans="1:12" ht="18.75" customHeight="1">
      <c r="G369" s="30"/>
      <c r="H369" s="29"/>
      <c r="I369" s="98"/>
      <c r="J369" s="97"/>
      <c r="K369" s="97"/>
      <c r="L369" s="97"/>
    </row>
    <row r="370" spans="1:12" s="376" customFormat="1" ht="18.75" customHeight="1">
      <c r="D370" s="475" t="s">
        <v>88</v>
      </c>
      <c r="E370" s="475"/>
      <c r="F370" s="475"/>
      <c r="G370" s="475"/>
      <c r="H370" s="377"/>
      <c r="I370" s="378"/>
      <c r="J370" s="379"/>
      <c r="K370" s="477" t="s">
        <v>89</v>
      </c>
      <c r="L370" s="477"/>
    </row>
    <row r="371" spans="1:12" s="376" customFormat="1" ht="18.600000000000001">
      <c r="A371" s="380"/>
      <c r="B371" s="380"/>
      <c r="C371" s="380"/>
      <c r="D371" s="381" t="s">
        <v>365</v>
      </c>
      <c r="E371" s="382"/>
      <c r="F371" s="382"/>
      <c r="G371" s="382"/>
      <c r="H371" s="382"/>
      <c r="I371" s="383" t="s">
        <v>90</v>
      </c>
      <c r="K371" s="446"/>
      <c r="L371" s="446"/>
    </row>
    <row r="372" spans="1:12" s="376" customFormat="1" ht="15.6">
      <c r="F372" s="384"/>
      <c r="I372" s="385"/>
      <c r="K372" s="385"/>
      <c r="L372" s="385"/>
    </row>
    <row r="373" spans="1:12" s="376" customFormat="1" ht="15.6">
      <c r="D373" s="475" t="s">
        <v>366</v>
      </c>
      <c r="E373" s="476"/>
      <c r="F373" s="476"/>
      <c r="G373" s="476"/>
      <c r="I373" s="386"/>
      <c r="K373" s="478" t="s">
        <v>92</v>
      </c>
      <c r="L373" s="478"/>
    </row>
    <row r="374" spans="1:12" s="376" customFormat="1" ht="26.25" customHeight="1">
      <c r="D374" s="447" t="s">
        <v>367</v>
      </c>
      <c r="E374" s="448"/>
      <c r="F374" s="448"/>
      <c r="G374" s="448"/>
      <c r="H374" s="387"/>
      <c r="I374" s="383" t="s">
        <v>90</v>
      </c>
      <c r="K374" s="446"/>
      <c r="L374" s="446"/>
    </row>
    <row r="375" spans="1:12" s="376" customFormat="1">
      <c r="F375" s="384"/>
    </row>
  </sheetData>
  <protectedRanges>
    <protectedRange sqref="A27:I28" name="Range72"/>
    <protectedRange sqref="J176:L177 J183:L183 I182:I183 I181:L181" name="Range71"/>
    <protectedRange sqref="A13:L13" name="Range69"/>
    <protectedRange sqref="K27:L28" name="Range67"/>
    <protectedRange sqref="L25" name="Range65"/>
    <protectedRange sqref="I360:L360" name="Range59"/>
    <protectedRange sqref="I331:L331 L256 L197 L203 I324:L324 L192 I266:L266 L263 L194 I352:L352 L222 L215 L219 L225 L227 I366:L366" name="Range53"/>
    <protectedRange sqref="J325:L325" name="Range51"/>
    <protectedRange sqref="I197:K198 I192:K194 I325 I189:L189 J178:L178 I212:K215 I353:L353 I219:K219 I203:K204 I316:L317 I356:L357 I348:L349 I328 I176:I177 J176:L176 I208:L208 L193 L198 L204 L212:L214 L223:L224 I251:L252 I256:K256 I255:L255 I321:L321 I335:L335 I181:L182 I199:L200 I283:L284 I287:L288 I295:L295 I298:L298 I259:L260 J167:L167 J157:L157 J134:L134 J92:L92 J60:L60 J57:L57 I108:L108 I291:L292 L226 I340:L340 I342:L345 I367:L367 I231:L237 I301:L302 I205:L205 I269:L270 I242:L248 I274:L280 I307:L313 I222:K227 J138:L138" name="Range37"/>
    <protectedRange sqref="I178 A179:F179" name="Range23"/>
    <protectedRange sqref="I167" name="Range21"/>
    <protectedRange sqref="I156:L156 I157" name="Range19"/>
    <protectedRange sqref="I143:L144" name="Socialines ismokos 2.7"/>
    <protectedRange sqref="I130:L130" name="Imokos 2.6.4"/>
    <protectedRange sqref="I122:L122" name="Imokos i ES 2.6.1.1"/>
    <protectedRange sqref="I107:L107" name="dOTACIJOS 2.5.3"/>
    <protectedRange sqref="I97:L98" name="Dotacijos"/>
    <protectedRange sqref="I74:L76 I82:L83" name="Turto islaidos 2.3.1.2"/>
    <protectedRange sqref="I55:I56" name="Range3"/>
    <protectedRange sqref="I39 I41" name="Islaidos 2.1"/>
    <protectedRange sqref="I45:L45 J39:L39 I50:I54 J41:L41" name="Islaidos 2.2"/>
    <protectedRange sqref="I69:L71" name="Turto islaidos 2.3"/>
    <protectedRange sqref="I79:L81 I84:L85" name="Turto islaidos 2.3.1.3"/>
    <protectedRange sqref="I90:L91 I92 I109:L112" name="Subsidijos 2.4"/>
    <protectedRange sqref="I102:L103" name="Dotacijos 2.5.2.1"/>
    <protectedRange sqref="I117:L118" name="iMOKOS I es 2.6"/>
    <protectedRange sqref="I126:L126" name="Imokos i ES 2.6.3.1"/>
    <protectedRange sqref="I134 I138" name="Imokos 2.6.5.1"/>
    <protectedRange sqref="I148:L152" name="Range18"/>
    <protectedRange sqref="I162:L164" name="Range20"/>
    <protectedRange sqref="I172:L172" name="Range22"/>
    <protectedRange sqref="I263:K263" name="Range38"/>
    <protectedRange sqref="I320:L320" name="Range50"/>
    <protectedRange sqref="J328:L328" name="Range52"/>
    <protectedRange sqref="I334:L334 I339:L339 I341:L341" name="Range54"/>
    <protectedRange sqref="I363:L363" name="Range60"/>
    <protectedRange sqref="B7:F8 J7:L8" name="Range62"/>
    <protectedRange sqref="L24" name="Range64"/>
    <protectedRange sqref="L26" name="Range66"/>
    <protectedRange sqref="I29:L29" name="Range68"/>
    <protectedRange sqref="I58:L59 I57 J50:L56 I60 I61:L64" name="Range57"/>
    <protectedRange sqref="H30 A23:F26 G23:G24 G26 H23:J26" name="Range73"/>
    <protectedRange sqref="I235:L237 I242:L242 I244:L245 I247:L248" name="Range55"/>
    <protectedRange sqref="B9:F9 J9:L9" name="Range62_1"/>
  </protectedRanges>
  <mergeCells count="28">
    <mergeCell ref="D370:G370"/>
    <mergeCell ref="D373:G373"/>
    <mergeCell ref="K370:L370"/>
    <mergeCell ref="K373:L373"/>
    <mergeCell ref="B16:L16"/>
    <mergeCell ref="G18:K18"/>
    <mergeCell ref="G19:K19"/>
    <mergeCell ref="A9:L9"/>
    <mergeCell ref="A10:L10"/>
    <mergeCell ref="G12:K12"/>
    <mergeCell ref="A13:L13"/>
    <mergeCell ref="G14:K14"/>
    <mergeCell ref="J5:L5"/>
    <mergeCell ref="A33:F33"/>
    <mergeCell ref="K371:L371"/>
    <mergeCell ref="D374:G374"/>
    <mergeCell ref="K374:L374"/>
    <mergeCell ref="K31:K32"/>
    <mergeCell ref="E21:K21"/>
    <mergeCell ref="A22:L22"/>
    <mergeCell ref="G29:H29"/>
    <mergeCell ref="A31:F32"/>
    <mergeCell ref="G31:G32"/>
    <mergeCell ref="H31:H32"/>
    <mergeCell ref="I31:J31"/>
    <mergeCell ref="L31:L32"/>
    <mergeCell ref="C26:I26"/>
    <mergeCell ref="G15:K15"/>
  </mergeCells>
  <pageMargins left="0.51181102362204722" right="0.39370078740157483" top="0.74803149606299213" bottom="0.74803149606299213" header="0.31496062992125984" footer="0.31496062992125984"/>
  <pageSetup paperSize="9" firstPageNumber="6"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DAB5-D2E4-4342-A9F0-E49C112317C3}">
  <dimension ref="A1:J54"/>
  <sheetViews>
    <sheetView topLeftCell="A2" zoomScale="78" zoomScaleNormal="78" workbookViewId="0">
      <selection activeCell="J17" sqref="J17"/>
    </sheetView>
  </sheetViews>
  <sheetFormatPr defaultColWidth="9.33203125" defaultRowHeight="12" outlineLevelRow="1"/>
  <cols>
    <col min="1" max="1" width="61.109375" style="178" customWidth="1"/>
    <col min="2" max="2" width="14.6640625" style="178" customWidth="1"/>
    <col min="3" max="3" width="13.33203125" style="178" customWidth="1"/>
    <col min="4" max="4" width="12.6640625" style="178" customWidth="1"/>
    <col min="5" max="5" width="11.6640625" style="178" customWidth="1"/>
    <col min="6" max="6" width="12.6640625" style="178" customWidth="1"/>
    <col min="7" max="7" width="13.6640625" style="178" customWidth="1"/>
    <col min="8" max="9" width="14.44140625" style="178" customWidth="1"/>
    <col min="10" max="10" width="16.6640625" style="178" customWidth="1"/>
    <col min="11" max="16384" width="9.33203125" style="178"/>
  </cols>
  <sheetData>
    <row r="1" spans="1:10" s="179" customFormat="1" ht="39" customHeight="1">
      <c r="D1" s="214"/>
      <c r="E1" s="214"/>
      <c r="F1" s="484" t="s">
        <v>368</v>
      </c>
      <c r="G1" s="484"/>
      <c r="H1" s="484"/>
      <c r="I1" s="484"/>
      <c r="J1" s="484"/>
    </row>
    <row r="2" spans="1:10" ht="41.25" customHeight="1">
      <c r="A2" s="502" t="s">
        <v>369</v>
      </c>
      <c r="B2" s="502"/>
      <c r="C2" s="502"/>
      <c r="D2" s="502"/>
      <c r="E2" s="502"/>
      <c r="F2" s="502"/>
      <c r="G2" s="502"/>
      <c r="H2" s="502"/>
      <c r="I2" s="502"/>
      <c r="J2" s="502"/>
    </row>
    <row r="3" spans="1:10" ht="13.2" customHeight="1">
      <c r="B3" s="503" t="s">
        <v>370</v>
      </c>
      <c r="C3" s="503"/>
      <c r="D3" s="503"/>
      <c r="E3" s="503"/>
      <c r="F3" s="503"/>
      <c r="G3" s="213"/>
      <c r="H3" s="213"/>
      <c r="I3" s="213"/>
      <c r="J3" s="213"/>
    </row>
    <row r="4" spans="1:10" ht="27" customHeight="1">
      <c r="C4" s="177"/>
      <c r="D4" s="213"/>
      <c r="E4" s="213"/>
      <c r="F4" s="213"/>
      <c r="G4" s="213"/>
      <c r="H4" s="213"/>
      <c r="I4" s="213"/>
      <c r="J4" s="213"/>
    </row>
    <row r="5" spans="1:10" s="212" customFormat="1" ht="15.6" customHeight="1">
      <c r="A5" s="504" t="s">
        <v>371</v>
      </c>
      <c r="B5" s="504"/>
      <c r="C5" s="504"/>
      <c r="D5" s="504"/>
      <c r="E5" s="504"/>
      <c r="F5" s="504"/>
      <c r="G5" s="504"/>
      <c r="H5" s="504"/>
      <c r="I5" s="504"/>
      <c r="J5" s="504"/>
    </row>
    <row r="6" spans="1:10" s="212" customFormat="1" ht="15.6" customHeight="1">
      <c r="A6" s="505"/>
      <c r="B6" s="505"/>
      <c r="C6" s="505"/>
      <c r="D6" s="505"/>
      <c r="E6" s="505"/>
      <c r="F6" s="505"/>
      <c r="G6" s="505"/>
      <c r="H6" s="505"/>
      <c r="I6" s="505"/>
      <c r="J6" s="505"/>
    </row>
    <row r="7" spans="1:10" ht="20.25" customHeight="1">
      <c r="A7" s="498" t="s">
        <v>372</v>
      </c>
      <c r="B7" s="498"/>
      <c r="C7" s="498"/>
      <c r="D7" s="498"/>
      <c r="E7" s="498"/>
      <c r="F7" s="498"/>
      <c r="G7" s="498"/>
      <c r="H7" s="498"/>
      <c r="I7" s="498"/>
      <c r="J7" s="498"/>
    </row>
    <row r="8" spans="1:10" ht="12" customHeight="1">
      <c r="A8" s="211"/>
      <c r="C8" s="499" t="s">
        <v>373</v>
      </c>
      <c r="D8" s="499"/>
      <c r="E8" s="499"/>
      <c r="F8" s="499"/>
      <c r="G8" s="211"/>
      <c r="H8" s="211"/>
      <c r="I8" s="211"/>
      <c r="J8" s="211"/>
    </row>
    <row r="9" spans="1:10" ht="22.5" customHeight="1">
      <c r="A9" s="211"/>
      <c r="C9" s="500" t="s">
        <v>100</v>
      </c>
      <c r="D9" s="500"/>
      <c r="E9" s="500"/>
      <c r="F9" s="500"/>
      <c r="G9" s="211"/>
      <c r="H9" s="211"/>
      <c r="I9" s="211"/>
      <c r="J9" s="211"/>
    </row>
    <row r="10" spans="1:10" ht="17.25" customHeight="1">
      <c r="A10" s="211"/>
      <c r="B10" s="176"/>
      <c r="C10" s="501" t="s">
        <v>374</v>
      </c>
      <c r="D10" s="501"/>
      <c r="E10" s="501"/>
      <c r="F10" s="211"/>
      <c r="G10" s="211"/>
      <c r="H10" s="211"/>
      <c r="I10" s="211"/>
      <c r="J10" s="211"/>
    </row>
    <row r="11" spans="1:10" ht="14.25" customHeight="1">
      <c r="A11" s="211"/>
      <c r="B11" s="211"/>
      <c r="E11" s="211"/>
      <c r="F11" s="211"/>
      <c r="G11" s="211"/>
      <c r="H11" s="211"/>
      <c r="I11" s="211"/>
      <c r="J11" s="211"/>
    </row>
    <row r="12" spans="1:10" ht="15.75" customHeight="1">
      <c r="A12" s="487" t="s">
        <v>375</v>
      </c>
      <c r="B12" s="487"/>
      <c r="F12" s="210">
        <v>90</v>
      </c>
      <c r="G12" s="488">
        <v>900</v>
      </c>
      <c r="H12" s="488"/>
      <c r="I12" s="497">
        <v>1816</v>
      </c>
      <c r="J12" s="497"/>
    </row>
    <row r="13" spans="1:10" ht="18.75" customHeight="1">
      <c r="A13" s="489" t="s">
        <v>376</v>
      </c>
      <c r="B13" s="489"/>
      <c r="C13" s="175"/>
      <c r="D13" s="175"/>
      <c r="E13" s="175"/>
      <c r="F13" s="174" t="s">
        <v>377</v>
      </c>
      <c r="G13" s="490" t="s">
        <v>378</v>
      </c>
      <c r="H13" s="490"/>
      <c r="I13" s="174" t="s">
        <v>379</v>
      </c>
      <c r="J13" s="174"/>
    </row>
    <row r="14" spans="1:10" ht="16.5" customHeight="1">
      <c r="A14" s="173" t="s">
        <v>380</v>
      </c>
      <c r="B14" s="172"/>
      <c r="C14" s="168"/>
      <c r="D14" s="168"/>
      <c r="E14" s="168"/>
      <c r="F14" s="168"/>
      <c r="G14" s="168"/>
      <c r="H14" s="168"/>
      <c r="I14" s="168" t="s">
        <v>381</v>
      </c>
      <c r="J14" s="168"/>
    </row>
    <row r="15" spans="1:10" ht="12" customHeight="1">
      <c r="A15" s="171" t="s">
        <v>382</v>
      </c>
      <c r="B15" s="170"/>
      <c r="C15" s="169"/>
      <c r="D15" s="169"/>
      <c r="E15" s="169"/>
      <c r="F15" s="169"/>
      <c r="G15" s="169"/>
      <c r="H15" s="169"/>
      <c r="J15" s="168"/>
    </row>
    <row r="16" spans="1:10" ht="15.6" customHeight="1">
      <c r="A16" s="491" t="s">
        <v>383</v>
      </c>
      <c r="B16" s="492" t="s">
        <v>384</v>
      </c>
      <c r="C16" s="494" t="s">
        <v>385</v>
      </c>
      <c r="D16" s="495"/>
      <c r="E16" s="495"/>
      <c r="F16" s="495"/>
      <c r="G16" s="495"/>
      <c r="H16" s="495"/>
      <c r="I16" s="495"/>
      <c r="J16" s="496"/>
    </row>
    <row r="17" spans="1:10" ht="150" customHeight="1">
      <c r="A17" s="491"/>
      <c r="B17" s="493"/>
      <c r="C17" s="209" t="s">
        <v>386</v>
      </c>
      <c r="D17" s="209" t="s">
        <v>387</v>
      </c>
      <c r="E17" s="209" t="s">
        <v>388</v>
      </c>
      <c r="F17" s="209" t="s">
        <v>389</v>
      </c>
      <c r="G17" s="209" t="s">
        <v>390</v>
      </c>
      <c r="H17" s="209" t="s">
        <v>391</v>
      </c>
      <c r="I17" s="209" t="s">
        <v>392</v>
      </c>
      <c r="J17" s="209" t="s">
        <v>393</v>
      </c>
    </row>
    <row r="18" spans="1:10" s="179" customFormat="1" ht="13.5" customHeight="1">
      <c r="A18" s="207">
        <v>1</v>
      </c>
      <c r="B18" s="208">
        <v>2</v>
      </c>
      <c r="C18" s="208">
        <v>3</v>
      </c>
      <c r="D18" s="207">
        <v>4</v>
      </c>
      <c r="E18" s="208">
        <v>5</v>
      </c>
      <c r="F18" s="208">
        <v>6</v>
      </c>
      <c r="G18" s="207">
        <v>7</v>
      </c>
      <c r="H18" s="208">
        <v>8</v>
      </c>
      <c r="I18" s="208">
        <v>9</v>
      </c>
      <c r="J18" s="207">
        <v>10</v>
      </c>
    </row>
    <row r="19" spans="1:10" s="179" customFormat="1" ht="29.25" customHeight="1">
      <c r="A19" s="206" t="s">
        <v>394</v>
      </c>
      <c r="B19" s="205"/>
      <c r="C19" s="205"/>
      <c r="D19" s="205"/>
      <c r="E19" s="205"/>
      <c r="F19" s="205"/>
      <c r="G19" s="205"/>
      <c r="H19" s="205"/>
      <c r="I19" s="205"/>
      <c r="J19" s="204"/>
    </row>
    <row r="20" spans="1:10" s="179" customFormat="1" ht="15.6" customHeight="1">
      <c r="A20" s="196" t="s">
        <v>395</v>
      </c>
      <c r="B20" s="195"/>
      <c r="C20" s="195"/>
      <c r="D20" s="195"/>
      <c r="E20" s="195"/>
      <c r="F20" s="195"/>
      <c r="G20" s="195"/>
      <c r="H20" s="195"/>
      <c r="I20" s="195"/>
      <c r="J20" s="194"/>
    </row>
    <row r="21" spans="1:10" s="185" customFormat="1" ht="15.75" customHeight="1">
      <c r="A21" s="192" t="s">
        <v>396</v>
      </c>
      <c r="B21" s="190">
        <v>57</v>
      </c>
      <c r="C21" s="198">
        <v>1462517.29</v>
      </c>
      <c r="D21" s="198">
        <v>257793.56</v>
      </c>
      <c r="E21" s="198"/>
      <c r="F21" s="198">
        <v>86365.22</v>
      </c>
      <c r="G21" s="198">
        <v>4872.13</v>
      </c>
      <c r="H21" s="198">
        <v>340276.2</v>
      </c>
      <c r="I21" s="198">
        <v>277260.87</v>
      </c>
      <c r="J21" s="197">
        <f>C21+D21+E21+F21+G21+H21+I21</f>
        <v>2429085.27</v>
      </c>
    </row>
    <row r="22" spans="1:10" s="179" customFormat="1" ht="15.6" customHeight="1">
      <c r="A22" s="196" t="s">
        <v>397</v>
      </c>
      <c r="B22" s="195"/>
      <c r="C22" s="203"/>
      <c r="D22" s="203"/>
      <c r="E22" s="203"/>
      <c r="F22" s="203"/>
      <c r="G22" s="203"/>
      <c r="H22" s="203"/>
      <c r="I22" s="203"/>
      <c r="J22" s="202"/>
    </row>
    <row r="23" spans="1:10" s="179" customFormat="1" ht="15.6" customHeight="1">
      <c r="A23" s="196" t="s">
        <v>398</v>
      </c>
      <c r="B23" s="195"/>
      <c r="C23" s="195"/>
      <c r="D23" s="195"/>
      <c r="E23" s="195"/>
      <c r="F23" s="195"/>
      <c r="G23" s="195" t="s">
        <v>399</v>
      </c>
      <c r="H23" s="195"/>
      <c r="I23" s="195"/>
      <c r="J23" s="194"/>
    </row>
    <row r="24" spans="1:10" s="179" customFormat="1" ht="15.6" customHeight="1">
      <c r="A24" s="196" t="s">
        <v>400</v>
      </c>
      <c r="B24" s="195" t="s">
        <v>399</v>
      </c>
      <c r="C24" s="195" t="s">
        <v>399</v>
      </c>
      <c r="D24" s="201" t="s">
        <v>399</v>
      </c>
      <c r="E24" s="195" t="s">
        <v>399</v>
      </c>
      <c r="F24" s="195" t="s">
        <v>399</v>
      </c>
      <c r="G24" s="195" t="s">
        <v>399</v>
      </c>
      <c r="H24" s="195" t="s">
        <v>399</v>
      </c>
      <c r="I24" s="195" t="s">
        <v>399</v>
      </c>
      <c r="J24" s="200" t="s">
        <v>399</v>
      </c>
    </row>
    <row r="25" spans="1:10" s="179" customFormat="1" ht="15.6" customHeight="1">
      <c r="A25" s="196" t="s">
        <v>401</v>
      </c>
      <c r="B25" s="195"/>
      <c r="C25" s="195"/>
      <c r="D25" s="195" t="s">
        <v>399</v>
      </c>
      <c r="E25" s="195"/>
      <c r="F25" s="195"/>
      <c r="G25" s="195" t="s">
        <v>399</v>
      </c>
      <c r="H25" s="195"/>
      <c r="I25" s="195"/>
      <c r="J25" s="194"/>
    </row>
    <row r="26" spans="1:10" s="179" customFormat="1" ht="15.6" customHeight="1">
      <c r="A26" s="196" t="s">
        <v>402</v>
      </c>
      <c r="B26" s="195"/>
      <c r="C26" s="195"/>
      <c r="D26" s="195" t="s">
        <v>399</v>
      </c>
      <c r="E26" s="195"/>
      <c r="F26" s="195"/>
      <c r="G26" s="195" t="s">
        <v>399</v>
      </c>
      <c r="H26" s="195"/>
      <c r="I26" s="195"/>
      <c r="J26" s="194"/>
    </row>
    <row r="27" spans="1:10" s="179" customFormat="1" ht="15.6" customHeight="1">
      <c r="A27" s="196" t="s">
        <v>403</v>
      </c>
      <c r="B27" s="195"/>
      <c r="C27" s="195"/>
      <c r="D27" s="195" t="s">
        <v>399</v>
      </c>
      <c r="E27" s="195"/>
      <c r="F27" s="195"/>
      <c r="G27" s="195" t="s">
        <v>399</v>
      </c>
      <c r="H27" s="195"/>
      <c r="I27" s="195"/>
      <c r="J27" s="194"/>
    </row>
    <row r="28" spans="1:10" s="185" customFormat="1" ht="28.95" customHeight="1">
      <c r="A28" s="192" t="s">
        <v>404</v>
      </c>
      <c r="B28" s="190">
        <v>98</v>
      </c>
      <c r="C28" s="198">
        <v>1880227.0699999998</v>
      </c>
      <c r="D28" s="198"/>
      <c r="E28" s="198">
        <v>450359.48</v>
      </c>
      <c r="F28" s="198">
        <v>56618.51</v>
      </c>
      <c r="G28" s="198">
        <v>343.9</v>
      </c>
      <c r="H28" s="198">
        <v>321014.69</v>
      </c>
      <c r="I28" s="198">
        <f>289214.88-2299.94-509.18+2133.5</f>
        <v>288539.26</v>
      </c>
      <c r="J28" s="197">
        <f>C28+D28+E28+F28+G28+H28+I28</f>
        <v>2997102.9099999992</v>
      </c>
    </row>
    <row r="29" spans="1:10" s="179" customFormat="1" ht="15.6" customHeight="1">
      <c r="A29" s="196" t="s">
        <v>405</v>
      </c>
      <c r="B29" s="195" t="s">
        <v>399</v>
      </c>
      <c r="C29" s="195" t="s">
        <v>399</v>
      </c>
      <c r="D29" s="201" t="s">
        <v>399</v>
      </c>
      <c r="E29" s="195" t="s">
        <v>399</v>
      </c>
      <c r="F29" s="195" t="s">
        <v>399</v>
      </c>
      <c r="G29" s="195" t="s">
        <v>399</v>
      </c>
      <c r="H29" s="195" t="s">
        <v>399</v>
      </c>
      <c r="I29" s="195" t="s">
        <v>399</v>
      </c>
      <c r="J29" s="200" t="s">
        <v>399</v>
      </c>
    </row>
    <row r="30" spans="1:10" s="179" customFormat="1" ht="15.6" customHeight="1">
      <c r="A30" s="196" t="s">
        <v>406</v>
      </c>
      <c r="B30" s="195"/>
      <c r="C30" s="195"/>
      <c r="D30" s="195" t="s">
        <v>399</v>
      </c>
      <c r="E30" s="195"/>
      <c r="F30" s="195"/>
      <c r="G30" s="195"/>
      <c r="H30" s="195"/>
      <c r="I30" s="195"/>
      <c r="J30" s="194"/>
    </row>
    <row r="31" spans="1:10" s="179" customFormat="1" ht="35.25" customHeight="1">
      <c r="A31" s="196" t="s">
        <v>407</v>
      </c>
      <c r="B31" s="195"/>
      <c r="C31" s="195"/>
      <c r="D31" s="195" t="s">
        <v>399</v>
      </c>
      <c r="E31" s="195" t="s">
        <v>399</v>
      </c>
      <c r="F31" s="195"/>
      <c r="G31" s="195"/>
      <c r="H31" s="195"/>
      <c r="I31" s="195"/>
      <c r="J31" s="194"/>
    </row>
    <row r="32" spans="1:10" s="179" customFormat="1" ht="42" customHeight="1">
      <c r="A32" s="196" t="s">
        <v>408</v>
      </c>
      <c r="B32" s="195"/>
      <c r="C32" s="195"/>
      <c r="D32" s="195" t="s">
        <v>399</v>
      </c>
      <c r="E32" s="195"/>
      <c r="F32" s="195"/>
      <c r="G32" s="195"/>
      <c r="H32" s="195"/>
      <c r="I32" s="195"/>
      <c r="J32" s="194"/>
    </row>
    <row r="33" spans="1:10" s="179" customFormat="1" ht="15.6" customHeight="1">
      <c r="A33" s="196" t="s">
        <v>409</v>
      </c>
      <c r="B33" s="195"/>
      <c r="C33" s="195"/>
      <c r="D33" s="195"/>
      <c r="E33" s="195"/>
      <c r="F33" s="195"/>
      <c r="G33" s="195"/>
      <c r="H33" s="195"/>
      <c r="I33" s="195"/>
      <c r="J33" s="200"/>
    </row>
    <row r="34" spans="1:10" s="185" customFormat="1" ht="22.5" customHeight="1">
      <c r="A34" s="192" t="s">
        <v>410</v>
      </c>
      <c r="B34" s="190">
        <f>B19+B20+B21+B23+B28</f>
        <v>155</v>
      </c>
      <c r="C34" s="191" t="s">
        <v>399</v>
      </c>
      <c r="D34" s="190" t="s">
        <v>399</v>
      </c>
      <c r="E34" s="190" t="s">
        <v>399</v>
      </c>
      <c r="F34" s="190" t="s">
        <v>399</v>
      </c>
      <c r="G34" s="190" t="s">
        <v>399</v>
      </c>
      <c r="H34" s="190" t="s">
        <v>399</v>
      </c>
      <c r="I34" s="190" t="s">
        <v>399</v>
      </c>
      <c r="J34" s="199" t="s">
        <v>399</v>
      </c>
    </row>
    <row r="35" spans="1:10" s="185" customFormat="1" ht="45" customHeight="1">
      <c r="A35" s="192" t="s">
        <v>411</v>
      </c>
      <c r="B35" s="190" t="s">
        <v>399</v>
      </c>
      <c r="C35" s="198">
        <f>C21+C28</f>
        <v>3342744.36</v>
      </c>
      <c r="D35" s="198">
        <f>D21</f>
        <v>257793.56</v>
      </c>
      <c r="E35" s="198">
        <f t="shared" ref="E35:J35" si="0">E21+E28</f>
        <v>450359.48</v>
      </c>
      <c r="F35" s="198">
        <f t="shared" si="0"/>
        <v>142983.73000000001</v>
      </c>
      <c r="G35" s="198">
        <f t="shared" si="0"/>
        <v>5216.03</v>
      </c>
      <c r="H35" s="198">
        <f t="shared" si="0"/>
        <v>661290.89</v>
      </c>
      <c r="I35" s="198">
        <f t="shared" si="0"/>
        <v>565800.13</v>
      </c>
      <c r="J35" s="197">
        <f t="shared" si="0"/>
        <v>5426188.1799999997</v>
      </c>
    </row>
    <row r="36" spans="1:10" s="179" customFormat="1" ht="15.6" customHeight="1">
      <c r="A36" s="196" t="s">
        <v>412</v>
      </c>
      <c r="B36" s="195" t="s">
        <v>399</v>
      </c>
      <c r="C36" s="195" t="s">
        <v>399</v>
      </c>
      <c r="D36" s="195" t="s">
        <v>399</v>
      </c>
      <c r="E36" s="195" t="s">
        <v>399</v>
      </c>
      <c r="F36" s="195" t="s">
        <v>399</v>
      </c>
      <c r="G36" s="195" t="s">
        <v>399</v>
      </c>
      <c r="H36" s="195" t="s">
        <v>399</v>
      </c>
      <c r="I36" s="195" t="s">
        <v>399</v>
      </c>
      <c r="J36" s="194"/>
    </row>
    <row r="37" spans="1:10" s="185" customFormat="1" ht="38.25" customHeight="1">
      <c r="A37" s="192" t="s">
        <v>413</v>
      </c>
      <c r="B37" s="190" t="s">
        <v>399</v>
      </c>
      <c r="C37" s="191" t="s">
        <v>399</v>
      </c>
      <c r="D37" s="190" t="s">
        <v>399</v>
      </c>
      <c r="E37" s="190" t="s">
        <v>399</v>
      </c>
      <c r="F37" s="190" t="s">
        <v>399</v>
      </c>
      <c r="G37" s="190" t="s">
        <v>399</v>
      </c>
      <c r="H37" s="190" t="s">
        <v>399</v>
      </c>
      <c r="I37" s="190" t="s">
        <v>399</v>
      </c>
      <c r="J37" s="193"/>
    </row>
    <row r="38" spans="1:10" s="185" customFormat="1" ht="15.6" customHeight="1">
      <c r="A38" s="192" t="s">
        <v>414</v>
      </c>
      <c r="B38" s="190" t="s">
        <v>399</v>
      </c>
      <c r="C38" s="191" t="s">
        <v>399</v>
      </c>
      <c r="D38" s="190" t="s">
        <v>399</v>
      </c>
      <c r="E38" s="190" t="s">
        <v>399</v>
      </c>
      <c r="F38" s="190" t="s">
        <v>399</v>
      </c>
      <c r="G38" s="190" t="s">
        <v>399</v>
      </c>
      <c r="H38" s="190" t="s">
        <v>399</v>
      </c>
      <c r="I38" s="190" t="s">
        <v>399</v>
      </c>
      <c r="J38" s="189">
        <f>J35+J36+J37</f>
        <v>5426188.1799999997</v>
      </c>
    </row>
    <row r="39" spans="1:10" s="185" customFormat="1" ht="27.75" customHeight="1">
      <c r="A39" s="188" t="s">
        <v>415</v>
      </c>
      <c r="B39" s="187">
        <v>1</v>
      </c>
      <c r="C39" s="187" t="s">
        <v>399</v>
      </c>
      <c r="D39" s="187" t="s">
        <v>399</v>
      </c>
      <c r="E39" s="187" t="s">
        <v>399</v>
      </c>
      <c r="F39" s="187" t="s">
        <v>399</v>
      </c>
      <c r="G39" s="187" t="s">
        <v>399</v>
      </c>
      <c r="H39" s="187" t="s">
        <v>399</v>
      </c>
      <c r="I39" s="187" t="s">
        <v>399</v>
      </c>
      <c r="J39" s="186" t="s">
        <v>399</v>
      </c>
    </row>
    <row r="40" spans="1:10" s="179" customFormat="1" ht="19.5" customHeight="1" outlineLevel="1">
      <c r="A40" s="483" t="s">
        <v>416</v>
      </c>
      <c r="B40" s="483"/>
      <c r="C40" s="483"/>
      <c r="D40" s="483"/>
      <c r="E40" s="483"/>
      <c r="F40" s="483"/>
      <c r="G40" s="483"/>
      <c r="H40" s="483"/>
      <c r="I40" s="483"/>
      <c r="J40" s="483"/>
    </row>
    <row r="41" spans="1:10" s="179" customFormat="1" ht="14.25" customHeight="1" outlineLevel="1">
      <c r="A41" s="483" t="s">
        <v>417</v>
      </c>
      <c r="B41" s="483"/>
      <c r="C41" s="483"/>
      <c r="D41" s="483"/>
      <c r="E41" s="483"/>
      <c r="F41" s="483"/>
      <c r="G41" s="483"/>
      <c r="H41" s="483"/>
      <c r="I41" s="483"/>
      <c r="J41" s="483"/>
    </row>
    <row r="42" spans="1:10" s="179" customFormat="1" ht="16.5" customHeight="1" outlineLevel="1">
      <c r="A42" s="483" t="s">
        <v>418</v>
      </c>
      <c r="B42" s="483"/>
      <c r="C42" s="483"/>
      <c r="D42" s="483"/>
      <c r="E42" s="483"/>
      <c r="F42" s="483"/>
      <c r="G42" s="483"/>
      <c r="H42" s="483"/>
      <c r="I42" s="483"/>
      <c r="J42" s="483"/>
    </row>
    <row r="43" spans="1:10" s="179" customFormat="1" ht="24.75" customHeight="1" outlineLevel="1">
      <c r="A43" s="483" t="s">
        <v>419</v>
      </c>
      <c r="B43" s="483"/>
      <c r="C43" s="483"/>
      <c r="D43" s="483"/>
      <c r="E43" s="483"/>
      <c r="F43" s="483"/>
      <c r="G43" s="483"/>
      <c r="H43" s="483"/>
      <c r="I43" s="483"/>
      <c r="J43" s="483"/>
    </row>
    <row r="44" spans="1:10" s="179" customFormat="1" ht="14.25" customHeight="1" outlineLevel="1">
      <c r="A44" s="483" t="s">
        <v>420</v>
      </c>
      <c r="B44" s="483"/>
      <c r="C44" s="483"/>
      <c r="D44" s="483"/>
      <c r="E44" s="483"/>
      <c r="F44" s="483"/>
      <c r="G44" s="483"/>
      <c r="H44" s="483"/>
      <c r="I44" s="483"/>
      <c r="J44" s="483"/>
    </row>
    <row r="45" spans="1:10" s="179" customFormat="1" ht="12.75" customHeight="1" outlineLevel="1">
      <c r="A45" s="483" t="s">
        <v>421</v>
      </c>
      <c r="B45" s="483"/>
      <c r="C45" s="483"/>
      <c r="D45" s="483"/>
      <c r="E45" s="483"/>
      <c r="F45" s="483"/>
      <c r="G45" s="483"/>
      <c r="H45" s="483"/>
      <c r="I45" s="483"/>
      <c r="J45" s="483"/>
    </row>
    <row r="46" spans="1:10" s="179" customFormat="1" ht="15" customHeight="1" outlineLevel="1">
      <c r="A46" s="483" t="s">
        <v>422</v>
      </c>
      <c r="B46" s="483"/>
      <c r="C46" s="483"/>
      <c r="D46" s="483"/>
      <c r="E46" s="483"/>
      <c r="F46" s="483"/>
      <c r="G46" s="483"/>
      <c r="H46" s="483"/>
      <c r="I46" s="483"/>
      <c r="J46" s="483"/>
    </row>
    <row r="47" spans="1:10" s="179" customFormat="1" ht="24.75" customHeight="1" outlineLevel="1">
      <c r="A47" s="483" t="s">
        <v>423</v>
      </c>
      <c r="B47" s="483"/>
      <c r="C47" s="483"/>
      <c r="D47" s="483"/>
      <c r="E47" s="483"/>
      <c r="F47" s="483"/>
      <c r="G47" s="483"/>
      <c r="H47" s="483"/>
      <c r="I47" s="483"/>
      <c r="J47" s="483"/>
    </row>
    <row r="48" spans="1:10" s="179" customFormat="1" ht="12" customHeight="1" outlineLevel="1">
      <c r="A48" s="484" t="s">
        <v>424</v>
      </c>
      <c r="B48" s="484"/>
      <c r="C48" s="484"/>
      <c r="D48" s="484"/>
      <c r="E48" s="484"/>
      <c r="F48" s="484"/>
      <c r="G48" s="484"/>
      <c r="H48" s="484"/>
      <c r="I48" s="484"/>
      <c r="J48" s="484"/>
    </row>
    <row r="49" spans="1:10" ht="15" customHeight="1" outlineLevel="1">
      <c r="A49" s="485" t="s">
        <v>425</v>
      </c>
      <c r="B49" s="485"/>
      <c r="C49" s="485"/>
      <c r="D49" s="485"/>
      <c r="E49" s="485"/>
      <c r="F49" s="485"/>
      <c r="G49" s="485"/>
      <c r="H49" s="485"/>
      <c r="I49" s="485"/>
      <c r="J49" s="485"/>
    </row>
    <row r="50" spans="1:10" s="182" customFormat="1" ht="25.5" customHeight="1">
      <c r="A50" s="184" t="s">
        <v>88</v>
      </c>
      <c r="B50" s="184"/>
      <c r="C50" s="183"/>
      <c r="E50" s="481" t="s">
        <v>89</v>
      </c>
      <c r="F50" s="481"/>
      <c r="G50" s="481"/>
      <c r="H50" s="481"/>
      <c r="I50" s="481"/>
      <c r="J50" s="481"/>
    </row>
    <row r="51" spans="1:10" s="179" customFormat="1" ht="11.25" customHeight="1">
      <c r="A51" s="181"/>
      <c r="C51" s="180" t="s">
        <v>90</v>
      </c>
      <c r="E51" s="482" t="s">
        <v>426</v>
      </c>
      <c r="F51" s="482"/>
      <c r="G51" s="482"/>
      <c r="H51" s="482"/>
      <c r="I51" s="482"/>
      <c r="J51" s="482"/>
    </row>
    <row r="52" spans="1:10" s="179" customFormat="1" ht="16.2" customHeight="1">
      <c r="A52" s="486"/>
      <c r="B52" s="486"/>
    </row>
    <row r="53" spans="1:10" s="182" customFormat="1" ht="13.5" customHeight="1">
      <c r="A53" s="480" t="s">
        <v>91</v>
      </c>
      <c r="B53" s="480"/>
      <c r="C53" s="183"/>
      <c r="E53" s="481" t="s">
        <v>92</v>
      </c>
      <c r="F53" s="481"/>
      <c r="G53" s="481"/>
      <c r="H53" s="481"/>
      <c r="I53" s="481"/>
      <c r="J53" s="481"/>
    </row>
    <row r="54" spans="1:10" s="179" customFormat="1" ht="11.25" customHeight="1">
      <c r="A54" s="181"/>
      <c r="C54" s="180" t="s">
        <v>90</v>
      </c>
      <c r="E54" s="482" t="s">
        <v>426</v>
      </c>
      <c r="F54" s="482"/>
      <c r="G54" s="482"/>
      <c r="H54" s="482"/>
      <c r="I54" s="482"/>
      <c r="J54" s="482"/>
    </row>
  </sheetData>
  <protectedRanges>
    <protectedRange sqref="A53 E53:F53" name="Range74"/>
  </protectedRanges>
  <mergeCells count="33">
    <mergeCell ref="A7:J7"/>
    <mergeCell ref="C8:F8"/>
    <mergeCell ref="C9:F9"/>
    <mergeCell ref="C10:E10"/>
    <mergeCell ref="F1:J1"/>
    <mergeCell ref="A2:J2"/>
    <mergeCell ref="B3:F3"/>
    <mergeCell ref="A5:J5"/>
    <mergeCell ref="A6:J6"/>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53:B53"/>
    <mergeCell ref="E53:J53"/>
    <mergeCell ref="E54:J54"/>
    <mergeCell ref="A47:J47"/>
    <mergeCell ref="A48:J48"/>
    <mergeCell ref="A49:J49"/>
    <mergeCell ref="E50:J50"/>
    <mergeCell ref="E51:J51"/>
    <mergeCell ref="A52:B52"/>
  </mergeCells>
  <pageMargins left="0.70866141732283472" right="0.70866141732283472" top="0.74803149606299213" bottom="0.74803149606299213" header="0.31496062992125984" footer="0.31496062992125984"/>
  <pageSetup paperSize="9" scale="70" firstPageNumber="17"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3</vt:i4>
      </vt:variant>
    </vt:vector>
  </HeadingPairs>
  <TitlesOfParts>
    <vt:vector size="9" baseType="lpstr">
      <vt:lpstr>Titulinis</vt:lpstr>
      <vt:lpstr>Turinys</vt:lpstr>
      <vt:lpstr>1-PSDF-P</vt:lpstr>
      <vt:lpstr>1-PSDF-I </vt:lpstr>
      <vt:lpstr>Forma Nr. 2</vt:lpstr>
      <vt:lpstr>Forma Nr. BV-2</vt:lpstr>
      <vt:lpstr>'1-PSDF-I '!Print_Area</vt:lpstr>
      <vt:lpstr>Turinys!Print_Area</vt:lpstr>
      <vt:lpstr>'1-PSDF-I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2023-05-26T05:42:13Z</cp:lastPrinted>
  <dcterms:created xsi:type="dcterms:W3CDTF">2015-06-05T18:19:34Z</dcterms:created>
  <dcterms:modified xsi:type="dcterms:W3CDTF">2025-04-18T10:11:54Z</dcterms:modified>
  <cp:category/>
  <cp:contentStatus/>
</cp:coreProperties>
</file>