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rgdelt\Desktop\"/>
    </mc:Choice>
  </mc:AlternateContent>
  <xr:revisionPtr revIDLastSave="0" documentId="8_{368EC07A-5735-494B-BE0B-6E99240D41FE}"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1-PSDF-P" sheetId="36" r:id="rId3"/>
    <sheet name="1-PSDF-I " sheetId="34" r:id="rId4"/>
    <sheet name="Forma NR. 2" sheetId="37" r:id="rId5"/>
    <sheet name="Forma BV - 2" sheetId="35" r:id="rId6"/>
  </sheets>
  <definedNames>
    <definedName name="_xlnm.Print_Area" localSheetId="3">'1-PSDF-I '!$A$1:$O$47</definedName>
    <definedName name="_xlnm.Print_Area" localSheetId="1">Turinys!$A$1:$J$39</definedName>
    <definedName name="_xlnm.Print_Titles" localSheetId="3">'1-PSDF-I '!$19:$21</definedName>
    <definedName name="_xlnm.Print_Titles" localSheetId="4">'Forma NR. 2'!$22:$32</definedName>
    <definedName name="Z_05B54777_5D6F_4067_9B5E_F0A938B54982_.wvu.Cols" localSheetId="4" hidden="1">'Forma NR. 2'!$M:$P</definedName>
    <definedName name="Z_05B54777_5D6F_4067_9B5E_F0A938B54982_.wvu.PrintTitles" localSheetId="4" hidden="1">'Forma NR. 2'!$22:$28</definedName>
    <definedName name="Z_112AFAC2_77EA_44AA_BEEF_6812D11534CE_.wvu.Cols" localSheetId="4" hidden="1">'Forma NR. 2'!$M:$P</definedName>
    <definedName name="Z_112AFAC2_77EA_44AA_BEEF_6812D11534CE_.wvu.PrintTitles" localSheetId="4" hidden="1">'Forma NR. 2'!$22:$32</definedName>
    <definedName name="Z_47D04100_FABF_4D8C_9C0A_1DEC9335BC02_.wvu.Cols" localSheetId="4" hidden="1">'Forma NR. 2'!$M:$P</definedName>
    <definedName name="Z_47D04100_FABF_4D8C_9C0A_1DEC9335BC02_.wvu.PrintTitles" localSheetId="4" hidden="1">'Forma NR. 2'!$22:$32</definedName>
    <definedName name="Z_4837D77B_C401_4018_A777_ED8FA242E629_.wvu.Cols" localSheetId="4" hidden="1">'Forma NR. 2'!$M:$P</definedName>
    <definedName name="Z_4837D77B_C401_4018_A777_ED8FA242E629_.wvu.PrintTitles" localSheetId="4" hidden="1">'Forma NR. 2'!$22:$32</definedName>
    <definedName name="Z_57A1E72B_DFC1_4C5D_ABA7_C1A26EB31789_.wvu.Cols" localSheetId="4" hidden="1">'Forma NR. 2'!$M:$P</definedName>
    <definedName name="Z_57A1E72B_DFC1_4C5D_ABA7_C1A26EB31789_.wvu.PrintTitles" localSheetId="4" hidden="1">'Forma NR. 2'!$22:$32</definedName>
    <definedName name="Z_5FCAC33A_47AA_47EB_BE57_8622821F3718_.wvu.Cols" localSheetId="4" hidden="1">'Forma NR. 2'!$M:$P</definedName>
    <definedName name="Z_5FCAC33A_47AA_47EB_BE57_8622821F3718_.wvu.PrintTitles" localSheetId="4" hidden="1">'Forma NR. 2'!$22:$32</definedName>
    <definedName name="Z_758123A7_07DC_4CFE_A1C3_A6CC304C1338_.wvu.Cols" localSheetId="4" hidden="1">'Forma NR. 2'!$M:$P</definedName>
    <definedName name="Z_758123A7_07DC_4CFE_A1C3_A6CC304C1338_.wvu.PrintTitles" localSheetId="4" hidden="1">'Forma NR. 2'!$22:$32</definedName>
    <definedName name="Z_75BFD04C_8D34_49C9_A422_0335B0ABD698_.wvu.Cols" localSheetId="4" hidden="1">'Forma NR. 2'!$M:$P</definedName>
    <definedName name="Z_75BFD04C_8D34_49C9_A422_0335B0ABD698_.wvu.PrintTitles" localSheetId="4" hidden="1">'Forma NR. 2'!$22:$32</definedName>
    <definedName name="Z_7A632666_DBD4_4CFF_BD05_66382BD6FB9E_.wvu.Cols" localSheetId="4" hidden="1">'Forma NR. 2'!$M:$P</definedName>
    <definedName name="Z_7A632666_DBD4_4CFF_BD05_66382BD6FB9E_.wvu.PrintTitles" localSheetId="4" hidden="1">'Forma NR. 2'!$22:$32</definedName>
    <definedName name="Z_7A93FBD3_D1DF_43DC_9C0E_CA1365BB1CCB_.wvu.Cols" localSheetId="4" hidden="1">'Forma NR. 2'!$M:$P</definedName>
    <definedName name="Z_7A93FBD3_D1DF_43DC_9C0E_CA1365BB1CCB_.wvu.PrintTitles" localSheetId="4" hidden="1">'Forma NR. 2'!$22:$32</definedName>
    <definedName name="Z_9B727EDB_49B4_42DC_BF97_3A35178E0BFD_.wvu.Cols" localSheetId="4" hidden="1">'Forma NR. 2'!$M:$P</definedName>
    <definedName name="Z_9B727EDB_49B4_42DC_BF97_3A35178E0BFD_.wvu.PrintTitles" localSheetId="4" hidden="1">'Forma NR. 2'!$22:$28</definedName>
    <definedName name="Z_B9470AF3_226B_4213_A7B5_37AA221FCC86_.wvu.Cols" localSheetId="4" hidden="1">'Forma NR. 2'!$M:$P</definedName>
    <definedName name="Z_B9470AF3_226B_4213_A7B5_37AA221FCC86_.wvu.PrintTitles" localSheetId="4" hidden="1">'Forma NR. 2'!$22:$32</definedName>
    <definedName name="Z_CC62BEAC_71F3_49BD_AA7D_7E5B6A31FD0C_.wvu.Cols" localSheetId="4" hidden="1">'Forma NR. 2'!$M:$P</definedName>
    <definedName name="Z_CC62BEAC_71F3_49BD_AA7D_7E5B6A31FD0C_.wvu.PrintTitles" localSheetId="4" hidden="1">'Forma NR. 2'!$22:$32</definedName>
    <definedName name="Z_CF8CE221_AF3C_4868_A633_141889510D96_.wvu.Cols" localSheetId="4" hidden="1">'Forma NR. 2'!$M:$P</definedName>
    <definedName name="Z_CF8CE221_AF3C_4868_A633_141889510D96_.wvu.PrintTitles" localSheetId="4" hidden="1">'Forma NR. 2'!$22:$32</definedName>
    <definedName name="Z_D669FC1B_AE0B_4417_8D6F_8460D68D5677_.wvu.Cols" localSheetId="4" hidden="1">'Forma NR. 2'!$M:$P</definedName>
    <definedName name="Z_D669FC1B_AE0B_4417_8D6F_8460D68D5677_.wvu.PrintTitles" localSheetId="4" hidden="1">'Forma NR. 2'!$22:$28</definedName>
    <definedName name="Z_DF4717B8_E960_4300_AF40_4AC5F93B40E3_.wvu.Cols" localSheetId="4" hidden="1">'Forma NR. 2'!$M:$P</definedName>
    <definedName name="Z_DF4717B8_E960_4300_AF40_4AC5F93B40E3_.wvu.PrintTitles" localSheetId="4" hidden="1">'Forma NR. 2'!$22:$28</definedName>
    <definedName name="Z_F677807F_46FD_43C6_BB8F_08ECC7636E03_.wvu.Cols" localSheetId="4" hidden="1">'Forma NR. 2'!$M:$P</definedName>
    <definedName name="Z_F677807F_46FD_43C6_BB8F_08ECC7636E03_.wvu.PrintTitles" localSheetId="4" hidden="1">'Forma NR. 2'!$22:$32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34" l="1"/>
  <c r="N28" i="34"/>
  <c r="J36" i="37"/>
  <c r="J35" i="37" s="1"/>
  <c r="I37" i="37"/>
  <c r="I36" i="37" s="1"/>
  <c r="I35" i="37" s="1"/>
  <c r="I34" i="37" s="1"/>
  <c r="J37" i="37"/>
  <c r="K37" i="37"/>
  <c r="K36" i="37" s="1"/>
  <c r="K35" i="37" s="1"/>
  <c r="K34" i="37" s="1"/>
  <c r="L37" i="37"/>
  <c r="L36" i="37" s="1"/>
  <c r="L35" i="37" s="1"/>
  <c r="L34" i="37" s="1"/>
  <c r="I39" i="37"/>
  <c r="J39" i="37"/>
  <c r="K39" i="37"/>
  <c r="L39" i="37"/>
  <c r="I42" i="37"/>
  <c r="I41" i="37" s="1"/>
  <c r="J42" i="37"/>
  <c r="J41" i="37" s="1"/>
  <c r="I43" i="37"/>
  <c r="J43" i="37"/>
  <c r="K43" i="37"/>
  <c r="K42" i="37" s="1"/>
  <c r="K41" i="37" s="1"/>
  <c r="L43" i="37"/>
  <c r="L42" i="37" s="1"/>
  <c r="L41" i="37" s="1"/>
  <c r="I47" i="37"/>
  <c r="I46" i="37" s="1"/>
  <c r="I45" i="37" s="1"/>
  <c r="J47" i="37"/>
  <c r="J46" i="37" s="1"/>
  <c r="J45" i="37" s="1"/>
  <c r="I48" i="37"/>
  <c r="J48" i="37"/>
  <c r="K48" i="37"/>
  <c r="K47" i="37" s="1"/>
  <c r="K46" i="37" s="1"/>
  <c r="K45" i="37" s="1"/>
  <c r="L48" i="37"/>
  <c r="L47" i="37" s="1"/>
  <c r="L46" i="37" s="1"/>
  <c r="L45" i="37" s="1"/>
  <c r="I66" i="37"/>
  <c r="J66" i="37"/>
  <c r="J65" i="37" s="1"/>
  <c r="J64" i="37" s="1"/>
  <c r="I67" i="37"/>
  <c r="J67" i="37"/>
  <c r="K67" i="37"/>
  <c r="K66" i="37" s="1"/>
  <c r="L67" i="37"/>
  <c r="L66" i="37" s="1"/>
  <c r="L65" i="37" s="1"/>
  <c r="L64" i="37" s="1"/>
  <c r="J71" i="37"/>
  <c r="I72" i="37"/>
  <c r="I71" i="37" s="1"/>
  <c r="J72" i="37"/>
  <c r="K72" i="37"/>
  <c r="K71" i="37" s="1"/>
  <c r="L72" i="37"/>
  <c r="L71" i="37" s="1"/>
  <c r="J76" i="37"/>
  <c r="I77" i="37"/>
  <c r="I76" i="37" s="1"/>
  <c r="J77" i="37"/>
  <c r="K77" i="37"/>
  <c r="K76" i="37" s="1"/>
  <c r="L77" i="37"/>
  <c r="L76" i="37" s="1"/>
  <c r="L82" i="37"/>
  <c r="L81" i="37" s="1"/>
  <c r="I83" i="37"/>
  <c r="I82" i="37" s="1"/>
  <c r="I81" i="37" s="1"/>
  <c r="J83" i="37"/>
  <c r="J82" i="37" s="1"/>
  <c r="J81" i="37" s="1"/>
  <c r="K83" i="37"/>
  <c r="K82" i="37" s="1"/>
  <c r="K81" i="37" s="1"/>
  <c r="L83" i="37"/>
  <c r="L87" i="37"/>
  <c r="L86" i="37" s="1"/>
  <c r="L85" i="37" s="1"/>
  <c r="I88" i="37"/>
  <c r="I87" i="37" s="1"/>
  <c r="I86" i="37" s="1"/>
  <c r="I85" i="37" s="1"/>
  <c r="J88" i="37"/>
  <c r="J87" i="37" s="1"/>
  <c r="J86" i="37" s="1"/>
  <c r="J85" i="37" s="1"/>
  <c r="K88" i="37"/>
  <c r="K87" i="37" s="1"/>
  <c r="K86" i="37" s="1"/>
  <c r="K85" i="37" s="1"/>
  <c r="L88" i="37"/>
  <c r="L94" i="37"/>
  <c r="L93" i="37" s="1"/>
  <c r="I95" i="37"/>
  <c r="I94" i="37" s="1"/>
  <c r="I93" i="37" s="1"/>
  <c r="I92" i="37" s="1"/>
  <c r="J95" i="37"/>
  <c r="J94" i="37" s="1"/>
  <c r="J93" i="37" s="1"/>
  <c r="J92" i="37" s="1"/>
  <c r="K95" i="37"/>
  <c r="K94" i="37" s="1"/>
  <c r="K93" i="37" s="1"/>
  <c r="L95" i="37"/>
  <c r="I99" i="37"/>
  <c r="I98" i="37" s="1"/>
  <c r="J99" i="37"/>
  <c r="J98" i="37" s="1"/>
  <c r="I100" i="37"/>
  <c r="J100" i="37"/>
  <c r="K100" i="37"/>
  <c r="K99" i="37" s="1"/>
  <c r="K98" i="37" s="1"/>
  <c r="L100" i="37"/>
  <c r="L99" i="37" s="1"/>
  <c r="L98" i="37" s="1"/>
  <c r="K104" i="37"/>
  <c r="K103" i="37" s="1"/>
  <c r="L104" i="37"/>
  <c r="L103" i="37" s="1"/>
  <c r="I105" i="37"/>
  <c r="I104" i="37" s="1"/>
  <c r="I103" i="37" s="1"/>
  <c r="J105" i="37"/>
  <c r="J104" i="37" s="1"/>
  <c r="J103" i="37" s="1"/>
  <c r="K105" i="37"/>
  <c r="L105" i="37"/>
  <c r="K108" i="37"/>
  <c r="L108" i="37"/>
  <c r="I109" i="37"/>
  <c r="I108" i="37" s="1"/>
  <c r="J109" i="37"/>
  <c r="J108" i="37" s="1"/>
  <c r="K109" i="37"/>
  <c r="L109" i="37"/>
  <c r="L114" i="37"/>
  <c r="L113" i="37" s="1"/>
  <c r="I115" i="37"/>
  <c r="I114" i="37" s="1"/>
  <c r="I113" i="37" s="1"/>
  <c r="J115" i="37"/>
  <c r="J114" i="37" s="1"/>
  <c r="J113" i="37" s="1"/>
  <c r="K115" i="37"/>
  <c r="K114" i="37" s="1"/>
  <c r="K113" i="37" s="1"/>
  <c r="L115" i="37"/>
  <c r="I119" i="37"/>
  <c r="I118" i="37" s="1"/>
  <c r="J119" i="37"/>
  <c r="J118" i="37" s="1"/>
  <c r="I120" i="37"/>
  <c r="J120" i="37"/>
  <c r="K120" i="37"/>
  <c r="K119" i="37" s="1"/>
  <c r="K118" i="37" s="1"/>
  <c r="L120" i="37"/>
  <c r="L119" i="37" s="1"/>
  <c r="L118" i="37" s="1"/>
  <c r="K123" i="37"/>
  <c r="K122" i="37" s="1"/>
  <c r="L123" i="37"/>
  <c r="L122" i="37" s="1"/>
  <c r="I124" i="37"/>
  <c r="I123" i="37" s="1"/>
  <c r="I122" i="37" s="1"/>
  <c r="J124" i="37"/>
  <c r="J123" i="37" s="1"/>
  <c r="J122" i="37" s="1"/>
  <c r="K124" i="37"/>
  <c r="L124" i="37"/>
  <c r="I127" i="37"/>
  <c r="I126" i="37" s="1"/>
  <c r="J127" i="37"/>
  <c r="J126" i="37" s="1"/>
  <c r="I128" i="37"/>
  <c r="J128" i="37"/>
  <c r="K128" i="37"/>
  <c r="K127" i="37" s="1"/>
  <c r="K126" i="37" s="1"/>
  <c r="L128" i="37"/>
  <c r="L127" i="37" s="1"/>
  <c r="L126" i="37" s="1"/>
  <c r="L131" i="37"/>
  <c r="L130" i="37" s="1"/>
  <c r="I132" i="37"/>
  <c r="I131" i="37" s="1"/>
  <c r="I130" i="37" s="1"/>
  <c r="J132" i="37"/>
  <c r="J131" i="37" s="1"/>
  <c r="J130" i="37" s="1"/>
  <c r="K132" i="37"/>
  <c r="K131" i="37" s="1"/>
  <c r="K130" i="37" s="1"/>
  <c r="L132" i="37"/>
  <c r="I135" i="37"/>
  <c r="I134" i="37" s="1"/>
  <c r="J135" i="37"/>
  <c r="J134" i="37" s="1"/>
  <c r="I136" i="37"/>
  <c r="J136" i="37"/>
  <c r="K136" i="37"/>
  <c r="K135" i="37" s="1"/>
  <c r="K134" i="37" s="1"/>
  <c r="L136" i="37"/>
  <c r="L135" i="37" s="1"/>
  <c r="L134" i="37" s="1"/>
  <c r="I140" i="37"/>
  <c r="I139" i="37" s="1"/>
  <c r="J140" i="37"/>
  <c r="J139" i="37" s="1"/>
  <c r="K140" i="37"/>
  <c r="K139" i="37" s="1"/>
  <c r="K138" i="37" s="1"/>
  <c r="I141" i="37"/>
  <c r="J141" i="37"/>
  <c r="K141" i="37"/>
  <c r="L141" i="37"/>
  <c r="L140" i="37" s="1"/>
  <c r="L139" i="37" s="1"/>
  <c r="L145" i="37"/>
  <c r="L144" i="37" s="1"/>
  <c r="I146" i="37"/>
  <c r="I145" i="37" s="1"/>
  <c r="I144" i="37" s="1"/>
  <c r="J146" i="37"/>
  <c r="J145" i="37" s="1"/>
  <c r="J144" i="37" s="1"/>
  <c r="K146" i="37"/>
  <c r="K145" i="37" s="1"/>
  <c r="K144" i="37" s="1"/>
  <c r="L146" i="37"/>
  <c r="L149" i="37"/>
  <c r="I150" i="37"/>
  <c r="I149" i="37" s="1"/>
  <c r="J150" i="37"/>
  <c r="J149" i="37" s="1"/>
  <c r="K150" i="37"/>
  <c r="K149" i="37" s="1"/>
  <c r="L150" i="37"/>
  <c r="I153" i="37"/>
  <c r="I152" i="37" s="1"/>
  <c r="J153" i="37"/>
  <c r="J152" i="37" s="1"/>
  <c r="I154" i="37"/>
  <c r="J154" i="37"/>
  <c r="K154" i="37"/>
  <c r="K153" i="37" s="1"/>
  <c r="K152" i="37" s="1"/>
  <c r="L154" i="37"/>
  <c r="L153" i="37" s="1"/>
  <c r="L152" i="37" s="1"/>
  <c r="I159" i="37"/>
  <c r="I158" i="37" s="1"/>
  <c r="I157" i="37" s="1"/>
  <c r="J159" i="37"/>
  <c r="J158" i="37" s="1"/>
  <c r="J157" i="37" s="1"/>
  <c r="I160" i="37"/>
  <c r="J160" i="37"/>
  <c r="K160" i="37"/>
  <c r="K159" i="37" s="1"/>
  <c r="K158" i="37" s="1"/>
  <c r="K157" i="37" s="1"/>
  <c r="L160" i="37"/>
  <c r="L159" i="37" s="1"/>
  <c r="I164" i="37"/>
  <c r="J164" i="37"/>
  <c r="I165" i="37"/>
  <c r="J165" i="37"/>
  <c r="K165" i="37"/>
  <c r="K164" i="37" s="1"/>
  <c r="L165" i="37"/>
  <c r="L164" i="37" s="1"/>
  <c r="I169" i="37"/>
  <c r="I168" i="37" s="1"/>
  <c r="I167" i="37" s="1"/>
  <c r="J169" i="37"/>
  <c r="J168" i="37" s="1"/>
  <c r="I170" i="37"/>
  <c r="J170" i="37"/>
  <c r="K170" i="37"/>
  <c r="K169" i="37" s="1"/>
  <c r="K168" i="37" s="1"/>
  <c r="L170" i="37"/>
  <c r="L169" i="37" s="1"/>
  <c r="L168" i="37" s="1"/>
  <c r="L173" i="37"/>
  <c r="L172" i="37" s="1"/>
  <c r="I174" i="37"/>
  <c r="I173" i="37" s="1"/>
  <c r="I172" i="37" s="1"/>
  <c r="J174" i="37"/>
  <c r="J173" i="37" s="1"/>
  <c r="J172" i="37" s="1"/>
  <c r="K174" i="37"/>
  <c r="K173" i="37" s="1"/>
  <c r="L174" i="37"/>
  <c r="L178" i="37"/>
  <c r="I179" i="37"/>
  <c r="I178" i="37" s="1"/>
  <c r="J179" i="37"/>
  <c r="J178" i="37" s="1"/>
  <c r="K179" i="37"/>
  <c r="K178" i="37" s="1"/>
  <c r="L179" i="37"/>
  <c r="I186" i="37"/>
  <c r="I185" i="37" s="1"/>
  <c r="I184" i="37" s="1"/>
  <c r="J186" i="37"/>
  <c r="J185" i="37" s="1"/>
  <c r="I187" i="37"/>
  <c r="J187" i="37"/>
  <c r="K187" i="37"/>
  <c r="K186" i="37" s="1"/>
  <c r="L187" i="37"/>
  <c r="L186" i="37" s="1"/>
  <c r="I189" i="37"/>
  <c r="J189" i="37"/>
  <c r="I190" i="37"/>
  <c r="J190" i="37"/>
  <c r="K190" i="37"/>
  <c r="K189" i="37" s="1"/>
  <c r="L190" i="37"/>
  <c r="L189" i="37" s="1"/>
  <c r="I194" i="37"/>
  <c r="J194" i="37"/>
  <c r="I195" i="37"/>
  <c r="J195" i="37"/>
  <c r="K195" i="37"/>
  <c r="K194" i="37" s="1"/>
  <c r="L195" i="37"/>
  <c r="L194" i="37" s="1"/>
  <c r="I200" i="37"/>
  <c r="J200" i="37"/>
  <c r="I201" i="37"/>
  <c r="J201" i="37"/>
  <c r="K201" i="37"/>
  <c r="K200" i="37" s="1"/>
  <c r="L201" i="37"/>
  <c r="L200" i="37" s="1"/>
  <c r="I205" i="37"/>
  <c r="J205" i="37"/>
  <c r="I206" i="37"/>
  <c r="J206" i="37"/>
  <c r="K206" i="37"/>
  <c r="K205" i="37" s="1"/>
  <c r="L206" i="37"/>
  <c r="L205" i="37" s="1"/>
  <c r="L209" i="37"/>
  <c r="L208" i="37" s="1"/>
  <c r="I210" i="37"/>
  <c r="I209" i="37" s="1"/>
  <c r="I208" i="37" s="1"/>
  <c r="J210" i="37"/>
  <c r="J209" i="37" s="1"/>
  <c r="J208" i="37" s="1"/>
  <c r="K210" i="37"/>
  <c r="K209" i="37" s="1"/>
  <c r="K208" i="37" s="1"/>
  <c r="L210" i="37"/>
  <c r="I216" i="37"/>
  <c r="I215" i="37" s="1"/>
  <c r="J216" i="37"/>
  <c r="J215" i="37" s="1"/>
  <c r="I217" i="37"/>
  <c r="J217" i="37"/>
  <c r="K217" i="37"/>
  <c r="K216" i="37" s="1"/>
  <c r="K215" i="37" s="1"/>
  <c r="L217" i="37"/>
  <c r="L216" i="37" s="1"/>
  <c r="L215" i="37" s="1"/>
  <c r="I219" i="37"/>
  <c r="J219" i="37"/>
  <c r="I220" i="37"/>
  <c r="J220" i="37"/>
  <c r="K220" i="37"/>
  <c r="K219" i="37" s="1"/>
  <c r="L220" i="37"/>
  <c r="L219" i="37" s="1"/>
  <c r="M220" i="37"/>
  <c r="N220" i="37"/>
  <c r="O220" i="37"/>
  <c r="P220" i="37"/>
  <c r="I228" i="37"/>
  <c r="I227" i="37" s="1"/>
  <c r="J228" i="37"/>
  <c r="J227" i="37" s="1"/>
  <c r="I229" i="37"/>
  <c r="J229" i="37"/>
  <c r="K229" i="37"/>
  <c r="K228" i="37" s="1"/>
  <c r="K227" i="37" s="1"/>
  <c r="L229" i="37"/>
  <c r="L228" i="37" s="1"/>
  <c r="L227" i="37" s="1"/>
  <c r="K232" i="37"/>
  <c r="K231" i="37" s="1"/>
  <c r="L232" i="37"/>
  <c r="L231" i="37" s="1"/>
  <c r="I233" i="37"/>
  <c r="I232" i="37" s="1"/>
  <c r="I231" i="37" s="1"/>
  <c r="J233" i="37"/>
  <c r="J232" i="37" s="1"/>
  <c r="J231" i="37" s="1"/>
  <c r="K233" i="37"/>
  <c r="L233" i="37"/>
  <c r="L239" i="37"/>
  <c r="L238" i="37" s="1"/>
  <c r="I240" i="37"/>
  <c r="I239" i="37" s="1"/>
  <c r="I238" i="37" s="1"/>
  <c r="J240" i="37"/>
  <c r="J239" i="37" s="1"/>
  <c r="K240" i="37"/>
  <c r="K239" i="37" s="1"/>
  <c r="L240" i="37"/>
  <c r="I242" i="37"/>
  <c r="J242" i="37"/>
  <c r="K242" i="37"/>
  <c r="L242" i="37"/>
  <c r="I245" i="37"/>
  <c r="J245" i="37"/>
  <c r="K245" i="37"/>
  <c r="L245" i="37"/>
  <c r="L248" i="37"/>
  <c r="I249" i="37"/>
  <c r="I248" i="37" s="1"/>
  <c r="J249" i="37"/>
  <c r="J248" i="37" s="1"/>
  <c r="K249" i="37"/>
  <c r="K248" i="37" s="1"/>
  <c r="L249" i="37"/>
  <c r="L252" i="37"/>
  <c r="I253" i="37"/>
  <c r="I252" i="37" s="1"/>
  <c r="J253" i="37"/>
  <c r="J252" i="37" s="1"/>
  <c r="K253" i="37"/>
  <c r="K252" i="37" s="1"/>
  <c r="L253" i="37"/>
  <c r="L256" i="37"/>
  <c r="I257" i="37"/>
  <c r="I256" i="37" s="1"/>
  <c r="J257" i="37"/>
  <c r="J256" i="37" s="1"/>
  <c r="K257" i="37"/>
  <c r="K256" i="37" s="1"/>
  <c r="L257" i="37"/>
  <c r="L260" i="37"/>
  <c r="I261" i="37"/>
  <c r="I260" i="37" s="1"/>
  <c r="J261" i="37"/>
  <c r="J260" i="37" s="1"/>
  <c r="K261" i="37"/>
  <c r="K260" i="37" s="1"/>
  <c r="L261" i="37"/>
  <c r="L263" i="37"/>
  <c r="I264" i="37"/>
  <c r="I263" i="37" s="1"/>
  <c r="J264" i="37"/>
  <c r="J263" i="37" s="1"/>
  <c r="K264" i="37"/>
  <c r="K263" i="37" s="1"/>
  <c r="L264" i="37"/>
  <c r="L266" i="37"/>
  <c r="I267" i="37"/>
  <c r="I266" i="37" s="1"/>
  <c r="J267" i="37"/>
  <c r="J266" i="37" s="1"/>
  <c r="K267" i="37"/>
  <c r="K266" i="37" s="1"/>
  <c r="L267" i="37"/>
  <c r="I271" i="37"/>
  <c r="I272" i="37"/>
  <c r="J272" i="37"/>
  <c r="J271" i="37" s="1"/>
  <c r="K272" i="37"/>
  <c r="K271" i="37" s="1"/>
  <c r="L272" i="37"/>
  <c r="L271" i="37" s="1"/>
  <c r="I274" i="37"/>
  <c r="J274" i="37"/>
  <c r="K274" i="37"/>
  <c r="L274" i="37"/>
  <c r="I277" i="37"/>
  <c r="J277" i="37"/>
  <c r="K277" i="37"/>
  <c r="L277" i="37"/>
  <c r="I280" i="37"/>
  <c r="I281" i="37"/>
  <c r="J281" i="37"/>
  <c r="J280" i="37" s="1"/>
  <c r="K281" i="37"/>
  <c r="K280" i="37" s="1"/>
  <c r="L281" i="37"/>
  <c r="L280" i="37" s="1"/>
  <c r="I285" i="37"/>
  <c r="I284" i="37" s="1"/>
  <c r="J285" i="37"/>
  <c r="J284" i="37" s="1"/>
  <c r="K285" i="37"/>
  <c r="K284" i="37" s="1"/>
  <c r="L285" i="37"/>
  <c r="L284" i="37" s="1"/>
  <c r="I289" i="37"/>
  <c r="I288" i="37" s="1"/>
  <c r="J289" i="37"/>
  <c r="J288" i="37" s="1"/>
  <c r="K289" i="37"/>
  <c r="K288" i="37" s="1"/>
  <c r="L289" i="37"/>
  <c r="L288" i="37" s="1"/>
  <c r="I293" i="37"/>
  <c r="I292" i="37" s="1"/>
  <c r="J293" i="37"/>
  <c r="J292" i="37" s="1"/>
  <c r="K293" i="37"/>
  <c r="K292" i="37" s="1"/>
  <c r="L293" i="37"/>
  <c r="L292" i="37" s="1"/>
  <c r="I296" i="37"/>
  <c r="I295" i="37" s="1"/>
  <c r="J296" i="37"/>
  <c r="J295" i="37" s="1"/>
  <c r="K296" i="37"/>
  <c r="K295" i="37" s="1"/>
  <c r="L296" i="37"/>
  <c r="L295" i="37" s="1"/>
  <c r="I299" i="37"/>
  <c r="I298" i="37" s="1"/>
  <c r="J299" i="37"/>
  <c r="J298" i="37" s="1"/>
  <c r="K299" i="37"/>
  <c r="K298" i="37" s="1"/>
  <c r="L299" i="37"/>
  <c r="L298" i="37" s="1"/>
  <c r="I305" i="37"/>
  <c r="I304" i="37" s="1"/>
  <c r="I303" i="37" s="1"/>
  <c r="I302" i="37" s="1"/>
  <c r="J305" i="37"/>
  <c r="J304" i="37" s="1"/>
  <c r="K305" i="37"/>
  <c r="K304" i="37" s="1"/>
  <c r="L305" i="37"/>
  <c r="L304" i="37" s="1"/>
  <c r="I307" i="37"/>
  <c r="J307" i="37"/>
  <c r="K307" i="37"/>
  <c r="L307" i="37"/>
  <c r="I310" i="37"/>
  <c r="J310" i="37"/>
  <c r="K310" i="37"/>
  <c r="L310" i="37"/>
  <c r="I314" i="37"/>
  <c r="I313" i="37" s="1"/>
  <c r="J314" i="37"/>
  <c r="J313" i="37" s="1"/>
  <c r="K314" i="37"/>
  <c r="K313" i="37" s="1"/>
  <c r="L314" i="37"/>
  <c r="L313" i="37" s="1"/>
  <c r="I318" i="37"/>
  <c r="I317" i="37" s="1"/>
  <c r="J318" i="37"/>
  <c r="J317" i="37" s="1"/>
  <c r="K318" i="37"/>
  <c r="K317" i="37" s="1"/>
  <c r="L318" i="37"/>
  <c r="L317" i="37" s="1"/>
  <c r="I322" i="37"/>
  <c r="I321" i="37" s="1"/>
  <c r="J322" i="37"/>
  <c r="J321" i="37" s="1"/>
  <c r="K322" i="37"/>
  <c r="K321" i="37" s="1"/>
  <c r="L322" i="37"/>
  <c r="L321" i="37" s="1"/>
  <c r="I326" i="37"/>
  <c r="I325" i="37" s="1"/>
  <c r="J326" i="37"/>
  <c r="J325" i="37" s="1"/>
  <c r="K326" i="37"/>
  <c r="K325" i="37" s="1"/>
  <c r="L326" i="37"/>
  <c r="L325" i="37" s="1"/>
  <c r="I329" i="37"/>
  <c r="I328" i="37" s="1"/>
  <c r="J329" i="37"/>
  <c r="J328" i="37" s="1"/>
  <c r="K329" i="37"/>
  <c r="K328" i="37" s="1"/>
  <c r="L329" i="37"/>
  <c r="L328" i="37" s="1"/>
  <c r="I332" i="37"/>
  <c r="I331" i="37" s="1"/>
  <c r="J332" i="37"/>
  <c r="J331" i="37" s="1"/>
  <c r="K332" i="37"/>
  <c r="K331" i="37" s="1"/>
  <c r="L332" i="37"/>
  <c r="L331" i="37" s="1"/>
  <c r="L336" i="37"/>
  <c r="I337" i="37"/>
  <c r="I336" i="37" s="1"/>
  <c r="I335" i="37" s="1"/>
  <c r="J337" i="37"/>
  <c r="J336" i="37" s="1"/>
  <c r="K337" i="37"/>
  <c r="K336" i="37" s="1"/>
  <c r="L337" i="37"/>
  <c r="M337" i="37"/>
  <c r="N337" i="37"/>
  <c r="O337" i="37"/>
  <c r="P337" i="37"/>
  <c r="I339" i="37"/>
  <c r="J339" i="37"/>
  <c r="K339" i="37"/>
  <c r="L339" i="37"/>
  <c r="I342" i="37"/>
  <c r="J342" i="37"/>
  <c r="K342" i="37"/>
  <c r="L342" i="37"/>
  <c r="I346" i="37"/>
  <c r="I345" i="37" s="1"/>
  <c r="J346" i="37"/>
  <c r="J345" i="37" s="1"/>
  <c r="K346" i="37"/>
  <c r="K345" i="37" s="1"/>
  <c r="L346" i="37"/>
  <c r="L345" i="37" s="1"/>
  <c r="I350" i="37"/>
  <c r="I349" i="37" s="1"/>
  <c r="J350" i="37"/>
  <c r="J349" i="37" s="1"/>
  <c r="K350" i="37"/>
  <c r="K349" i="37" s="1"/>
  <c r="L350" i="37"/>
  <c r="L349" i="37" s="1"/>
  <c r="I354" i="37"/>
  <c r="I353" i="37" s="1"/>
  <c r="J354" i="37"/>
  <c r="J353" i="37" s="1"/>
  <c r="K354" i="37"/>
  <c r="K353" i="37" s="1"/>
  <c r="L354" i="37"/>
  <c r="L353" i="37" s="1"/>
  <c r="I358" i="37"/>
  <c r="I357" i="37" s="1"/>
  <c r="J358" i="37"/>
  <c r="J357" i="37" s="1"/>
  <c r="K358" i="37"/>
  <c r="K357" i="37" s="1"/>
  <c r="L358" i="37"/>
  <c r="L357" i="37" s="1"/>
  <c r="I361" i="37"/>
  <c r="I360" i="37" s="1"/>
  <c r="J361" i="37"/>
  <c r="J360" i="37" s="1"/>
  <c r="K361" i="37"/>
  <c r="K360" i="37" s="1"/>
  <c r="L361" i="37"/>
  <c r="L360" i="37" s="1"/>
  <c r="I364" i="37"/>
  <c r="I363" i="37" s="1"/>
  <c r="J364" i="37"/>
  <c r="J363" i="37" s="1"/>
  <c r="K364" i="37"/>
  <c r="K363" i="37" s="1"/>
  <c r="L364" i="37"/>
  <c r="L363" i="37" s="1"/>
  <c r="I183" i="37" l="1"/>
  <c r="K335" i="37"/>
  <c r="J138" i="37"/>
  <c r="K65" i="37"/>
  <c r="K64" i="37" s="1"/>
  <c r="L185" i="37"/>
  <c r="L184" i="37" s="1"/>
  <c r="L335" i="37"/>
  <c r="J270" i="37"/>
  <c r="L303" i="37"/>
  <c r="L302" i="37" s="1"/>
  <c r="L138" i="37"/>
  <c r="L112" i="37"/>
  <c r="L237" i="37"/>
  <c r="L270" i="37"/>
  <c r="J112" i="37"/>
  <c r="J34" i="37"/>
  <c r="K185" i="37"/>
  <c r="K184" i="37" s="1"/>
  <c r="I112" i="37"/>
  <c r="L92" i="37"/>
  <c r="L33" i="37" s="1"/>
  <c r="K303" i="37"/>
  <c r="I270" i="37"/>
  <c r="K238" i="37"/>
  <c r="K237" i="37" s="1"/>
  <c r="I65" i="37"/>
  <c r="I64" i="37" s="1"/>
  <c r="I33" i="37" s="1"/>
  <c r="I367" i="37" s="1"/>
  <c r="I237" i="37"/>
  <c r="K92" i="37"/>
  <c r="J335" i="37"/>
  <c r="K112" i="37"/>
  <c r="K270" i="37"/>
  <c r="L167" i="37"/>
  <c r="I138" i="37"/>
  <c r="J303" i="37"/>
  <c r="J238" i="37"/>
  <c r="J237" i="37" s="1"/>
  <c r="J184" i="37"/>
  <c r="K172" i="37"/>
  <c r="K167" i="37" s="1"/>
  <c r="J167" i="37"/>
  <c r="L158" i="37"/>
  <c r="L157" i="37" s="1"/>
  <c r="D27" i="36"/>
  <c r="D66" i="36" s="1"/>
  <c r="E27" i="36"/>
  <c r="E66" i="36" s="1"/>
  <c r="C28" i="36"/>
  <c r="D28" i="36"/>
  <c r="F28" i="36"/>
  <c r="G28" i="36"/>
  <c r="H28" i="36" s="1"/>
  <c r="I28" i="36"/>
  <c r="I27" i="36" s="1"/>
  <c r="C29" i="36"/>
  <c r="C27" i="36" s="1"/>
  <c r="D29" i="36"/>
  <c r="F29" i="36"/>
  <c r="G29" i="36"/>
  <c r="I29" i="36"/>
  <c r="H29" i="36" s="1"/>
  <c r="C30" i="36"/>
  <c r="H30" i="36" s="1"/>
  <c r="D30" i="36"/>
  <c r="F30" i="36"/>
  <c r="F27" i="36" s="1"/>
  <c r="G30" i="36"/>
  <c r="I30" i="36"/>
  <c r="C31" i="36"/>
  <c r="H31" i="36" s="1"/>
  <c r="D31" i="36"/>
  <c r="F31" i="36"/>
  <c r="G31" i="36"/>
  <c r="I31" i="36"/>
  <c r="C32" i="36"/>
  <c r="D32" i="36"/>
  <c r="H32" i="36" s="1"/>
  <c r="F32" i="36"/>
  <c r="G32" i="36"/>
  <c r="I32" i="36"/>
  <c r="H33" i="36"/>
  <c r="H34" i="36"/>
  <c r="H35" i="36"/>
  <c r="H36" i="36"/>
  <c r="H37" i="36"/>
  <c r="C38" i="36"/>
  <c r="H38" i="36" s="1"/>
  <c r="D38" i="36"/>
  <c r="F38" i="36"/>
  <c r="G38" i="36"/>
  <c r="I38" i="36"/>
  <c r="H39" i="36"/>
  <c r="H40" i="36"/>
  <c r="H41" i="36"/>
  <c r="F42" i="36"/>
  <c r="G42" i="36"/>
  <c r="H42" i="36"/>
  <c r="H43" i="36"/>
  <c r="H45" i="36"/>
  <c r="F46" i="36"/>
  <c r="G46" i="36"/>
  <c r="H47" i="36"/>
  <c r="D48" i="36"/>
  <c r="D46" i="36"/>
  <c r="F48" i="36"/>
  <c r="G48" i="36"/>
  <c r="I48" i="36"/>
  <c r="H48" i="36" s="1"/>
  <c r="H49" i="36"/>
  <c r="H50" i="36"/>
  <c r="H51" i="36"/>
  <c r="H52" i="36"/>
  <c r="H53" i="36"/>
  <c r="H54" i="36"/>
  <c r="H55" i="36"/>
  <c r="H56" i="36"/>
  <c r="H57" i="36"/>
  <c r="H59" i="36"/>
  <c r="C60" i="36"/>
  <c r="C58" i="36" s="1"/>
  <c r="H58" i="36" s="1"/>
  <c r="D60" i="36"/>
  <c r="D58" i="36"/>
  <c r="F60" i="36"/>
  <c r="F58" i="36" s="1"/>
  <c r="G60" i="36"/>
  <c r="G58" i="36"/>
  <c r="H61" i="36"/>
  <c r="H62" i="36"/>
  <c r="C63" i="36"/>
  <c r="H63" i="36" s="1"/>
  <c r="D63" i="36"/>
  <c r="F63" i="36"/>
  <c r="G63" i="36"/>
  <c r="G44" i="36" s="1"/>
  <c r="I63" i="36"/>
  <c r="I60" i="36" s="1"/>
  <c r="I58" i="36" s="1"/>
  <c r="H64" i="36"/>
  <c r="H65" i="36"/>
  <c r="D44" i="36"/>
  <c r="J21" i="35"/>
  <c r="J28" i="35"/>
  <c r="J35" i="35" s="1"/>
  <c r="J38" i="35" s="1"/>
  <c r="B34" i="35"/>
  <c r="C35" i="35"/>
  <c r="D35" i="35"/>
  <c r="E35" i="35"/>
  <c r="F35" i="35"/>
  <c r="G35" i="35"/>
  <c r="H35" i="35"/>
  <c r="I35" i="35"/>
  <c r="C23" i="34"/>
  <c r="C22" i="34" s="1"/>
  <c r="D23" i="34"/>
  <c r="D22" i="34" s="1"/>
  <c r="F23" i="34"/>
  <c r="F22" i="34" s="1"/>
  <c r="G23" i="34"/>
  <c r="H23" i="34"/>
  <c r="H22" i="34" s="1"/>
  <c r="I23" i="34"/>
  <c r="J23" i="34"/>
  <c r="J22" i="34" s="1"/>
  <c r="L23" i="34"/>
  <c r="L22" i="34" s="1"/>
  <c r="E24" i="34"/>
  <c r="E23" i="34" s="1"/>
  <c r="E25" i="34"/>
  <c r="E26" i="34"/>
  <c r="E27" i="34"/>
  <c r="C28" i="34"/>
  <c r="D28" i="34"/>
  <c r="F28" i="34"/>
  <c r="G28" i="34"/>
  <c r="G22" i="34" s="1"/>
  <c r="H28" i="34"/>
  <c r="I28" i="34"/>
  <c r="I22" i="34" s="1"/>
  <c r="J28" i="34"/>
  <c r="L28" i="34"/>
  <c r="E29" i="34"/>
  <c r="E28" i="34" s="1"/>
  <c r="E30" i="34"/>
  <c r="E31" i="34"/>
  <c r="E32" i="34"/>
  <c r="K32" i="34"/>
  <c r="O32" i="34" s="1"/>
  <c r="N24" i="34"/>
  <c r="N23" i="34" s="1"/>
  <c r="N22" i="34" s="1"/>
  <c r="E33" i="34"/>
  <c r="K33" i="34"/>
  <c r="O33" i="34" s="1"/>
  <c r="E34" i="34"/>
  <c r="K34" i="34"/>
  <c r="O34" i="34" s="1"/>
  <c r="E35" i="34"/>
  <c r="K35" i="34"/>
  <c r="O35" i="34" s="1"/>
  <c r="L367" i="37" l="1"/>
  <c r="K33" i="37"/>
  <c r="J183" i="37"/>
  <c r="J302" i="37"/>
  <c r="J33" i="37"/>
  <c r="L183" i="37"/>
  <c r="K302" i="37"/>
  <c r="K183" i="37" s="1"/>
  <c r="F66" i="36"/>
  <c r="E22" i="34"/>
  <c r="F44" i="36"/>
  <c r="H46" i="36"/>
  <c r="C44" i="36"/>
  <c r="H60" i="36"/>
  <c r="I46" i="36"/>
  <c r="I44" i="36" s="1"/>
  <c r="I66" i="36" s="1"/>
  <c r="G27" i="36"/>
  <c r="G66" i="36" s="1"/>
  <c r="M31" i="34"/>
  <c r="K367" i="37" l="1"/>
  <c r="J367" i="37"/>
  <c r="K31" i="34"/>
  <c r="O31" i="34" s="1"/>
  <c r="H27" i="36"/>
  <c r="H44" i="36"/>
  <c r="C66" i="36"/>
  <c r="K30" i="34" l="1"/>
  <c r="O30" i="34" s="1"/>
  <c r="H66" i="36"/>
  <c r="K29" i="34" l="1"/>
  <c r="M28" i="34"/>
  <c r="K27" i="34" l="1"/>
  <c r="O27" i="34" s="1"/>
  <c r="K28" i="34"/>
  <c r="O29" i="34"/>
  <c r="O28" i="34" s="1"/>
  <c r="K26" i="34" l="1"/>
  <c r="O26" i="34" s="1"/>
  <c r="K25" i="34" l="1"/>
  <c r="O25" i="34" s="1"/>
  <c r="K24" i="34" l="1"/>
  <c r="M23" i="34"/>
  <c r="O24" i="34" l="1"/>
  <c r="O23" i="34" s="1"/>
  <c r="O22" i="34" s="1"/>
  <c r="K23" i="34"/>
  <c r="K22" i="34" s="1"/>
</calcChain>
</file>

<file path=xl/sharedStrings.xml><?xml version="1.0" encoding="utf-8"?>
<sst xmlns="http://schemas.openxmlformats.org/spreadsheetml/2006/main" count="717" uniqueCount="426">
  <si>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</si>
  <si>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</si>
  <si>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</si>
  <si>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</si>
  <si>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</si>
  <si>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Forma Nr. 1-PSDF-P patvirtinta</t>
  </si>
  <si>
    <t>Valstybinės ligonių kasos</t>
  </si>
  <si>
    <t>prie Sveikatos apsaugos ministerijos</t>
  </si>
  <si>
    <t>direktoriaus 2017 m. vasario 27 d.</t>
  </si>
  <si>
    <t>įsakymu Nr. 1K-44</t>
  </si>
  <si>
    <t>(Valstybinės ligonių kasos prie Sveikatos apsaugos</t>
  </si>
  <si>
    <t>ministerijos direktoriaus 2018 m. gruodžio 20 d.</t>
  </si>
  <si>
    <t>įsakymo Nr. 1K-328 redakcija)</t>
  </si>
  <si>
    <t>VALSTYBINĖ LIGONIŲ KASA PRIE SVEIKATOS APSAUGOS MINISTERIJOS</t>
  </si>
  <si>
    <t>PRIVALOMOJO SVEIKATOS DRAUDIMO FONDO BIUDŽETO ĮPLAUKŲ PLANO VYKDYMO ATASKAITA</t>
  </si>
  <si>
    <t>PAGAL 2022 M. BIRŽELIO 30  D. DUOMENIS</t>
  </si>
  <si>
    <t>(sudarymo data)</t>
  </si>
  <si>
    <t>________Vilnius________</t>
  </si>
  <si>
    <t>(sudarymo vieta)</t>
  </si>
  <si>
    <r>
      <t>Periodiškumas:</t>
    </r>
    <r>
      <rPr>
        <b/>
        <i/>
        <u/>
        <sz val="11"/>
        <rFont val="Times New Roman"/>
        <family val="1"/>
        <charset val="186"/>
      </rPr>
      <t xml:space="preserve"> </t>
    </r>
    <r>
      <rPr>
        <b/>
        <i/>
        <sz val="11"/>
        <rFont val="Times New Roman"/>
        <family val="1"/>
        <charset val="186"/>
      </rPr>
      <t>I ketv./</t>
    </r>
    <r>
      <rPr>
        <b/>
        <i/>
        <u/>
        <sz val="11"/>
        <rFont val="Times New Roman"/>
        <family val="1"/>
        <charset val="186"/>
      </rPr>
      <t>I pusm.</t>
    </r>
    <r>
      <rPr>
        <b/>
        <i/>
        <sz val="11"/>
        <rFont val="Times New Roman"/>
        <family val="1"/>
        <charset val="186"/>
      </rPr>
      <t>/9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</si>
  <si>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</si>
  <si>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</si>
  <si>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</si>
  <si>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</si>
  <si>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</si>
  <si>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</si>
  <si>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</si>
  <si>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</si>
  <si>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</si>
  <si>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</si>
  <si>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</si>
  <si>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</si>
  <si>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</si>
  <si>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Times New Roman"/>
        <family val="1"/>
        <charset val="186"/>
      </rPr>
      <t>(iš jų: VSDFV 96 130 339,84  Eur užskaita; VMI 0,00 Eur užbaigiamosios apyvartos)</t>
    </r>
    <r>
      <rPr>
        <b/>
        <sz val="12"/>
        <rFont val="Times New Roman"/>
        <family val="1"/>
        <charset val="186"/>
      </rPr>
      <t>, iš jų:</t>
    </r>
  </si>
  <si>
    <t>soc.įmokos</t>
  </si>
  <si>
    <t>-</t>
  </si>
  <si>
    <t>baudos</t>
  </si>
  <si>
    <t>delspinigiai</t>
  </si>
  <si>
    <t>palūkanos</t>
  </si>
  <si>
    <t>01 01</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</si>
  <si>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</si>
  <si>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</si>
  <si>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</si>
  <si>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0,00 Eur užbaigiamosios apyvartos)</t>
  </si>
  <si>
    <t>02</t>
  </si>
  <si>
    <t>Lietuvos Respublikos valstybės biudžeto asignavimai</t>
  </si>
  <si>
    <t>03</t>
  </si>
  <si>
    <t>Lėšos, grąžinamos pagal gydymo prieinamumo gerinimo ir rizikos pasidalijimo sutartis</t>
  </si>
  <si>
    <t>04</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</si>
  <si>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</si>
  <si>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</si>
  <si>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</si>
  <si>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</si>
  <si>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</si>
  <si>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</si>
  <si>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 (TLK įsiskolinimas)</t>
  </si>
  <si>
    <t>04 02 02</t>
  </si>
  <si>
    <t xml:space="preserve">iš sveikatos priežiūros įstaigų išieškomos ar jų grąžinamos lėšos už neteisėtai išrašytus ir išduotus vaistus bei medicinos pagalbos priemones, iš jų: </t>
  </si>
  <si>
    <t>iš sveikatos priežiūros įstaigų išieškomos ar jų grąžinamos lėšos už neteisėtai išrašytus ir išduotus vaistus bei medicinos pagalbos priemones (VLK)</t>
  </si>
  <si>
    <t>iš sveikatos priežiūros įstaigų išieškomos ar jų grąžinamos lėšos už neteisėtai išrašytus ir išduotus vaistus bei medicinos pagalbos priemones (TLK)</t>
  </si>
  <si>
    <t>04 02 03</t>
  </si>
  <si>
    <t>iš vaistinių išieškomos ar jų grąžinamos lėšos už neteisėtai išduotus vaistus bei medicinos pagalbos priemones ar neteisėtai už juos pateiktas apmokėti sąskaitas (TLK įsiskolinimas)</t>
  </si>
  <si>
    <t>04 02 04</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</si>
  <si>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</si>
  <si>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</si>
  <si>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</si>
  <si>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</si>
  <si>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</si>
  <si>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</si>
  <si>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</si>
  <si>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 (TLK įsiskolinimas)</t>
  </si>
  <si>
    <t>04 06</t>
  </si>
  <si>
    <t>Investicinės veiklos pajamos</t>
  </si>
  <si>
    <t>04 07</t>
  </si>
  <si>
    <t>Institucijų, vykdančių privalomąjį sveikatos draudimą, veiklos pajamos, iš jų:</t>
  </si>
  <si>
    <t>04 07 01</t>
  </si>
  <si>
    <t>04 07 02</t>
  </si>
  <si>
    <t>kitos veiklos pajamos, iš jų:</t>
  </si>
  <si>
    <t>kitos veiklos pajamos (VLK)</t>
  </si>
  <si>
    <t>kitos veiklos pajamos (TLK įsiskolinimas)</t>
  </si>
  <si>
    <t>04 08</t>
  </si>
  <si>
    <t>Kitos teisėtai gautos pajamos, iš jų:</t>
  </si>
  <si>
    <t>kitos teisėtai gautos pajamos (VLK)</t>
  </si>
  <si>
    <t>kitos teisėtai gautos pajamos (TLK įsiskolinimas)</t>
  </si>
  <si>
    <t>Iš viso pajamų</t>
  </si>
  <si>
    <t>Direktorius</t>
  </si>
  <si>
    <t>Gintaras Kacevičius</t>
  </si>
  <si>
    <t>(parašas)</t>
  </si>
  <si>
    <t>Ekonomikos departamento Apskaitos skyriaus vedėja</t>
  </si>
  <si>
    <t>Regina Andriuškienė</t>
  </si>
  <si>
    <t>Forma Nr. 1-PSDF-I patvirtinta</t>
  </si>
  <si>
    <t xml:space="preserve">Valstybinės ligonių kasos prie                                                                         </t>
  </si>
  <si>
    <t>Sveikatos apsaugos ministerijos</t>
  </si>
  <si>
    <t>įsakymu Nr.1K-44</t>
  </si>
  <si>
    <t>(Dokumento sudarytojo pavadinimas)</t>
  </si>
  <si>
    <t>PRIVALOMOJO SVEIKATOS DRAUDIMO FONDO BIUDŽETO IŠLAIDŲ PLANO VYKDYMO ATASKAITA (VLK)</t>
  </si>
  <si>
    <t>Pagal 2022 m. birželio 30 d. duomenis</t>
  </si>
  <si>
    <t>______________ Nr.  _____________</t>
  </si>
  <si>
    <t>Vilnius</t>
  </si>
  <si>
    <r>
      <t xml:space="preserve">Periodiškumas: I ketv. / </t>
    </r>
    <r>
      <rPr>
        <i/>
        <u/>
        <sz val="18"/>
        <color theme="1" tint="4.9989318521683403E-2"/>
        <rFont val="Times New Roman Baltic"/>
        <charset val="186"/>
      </rPr>
      <t>I pusm.</t>
    </r>
    <r>
      <rPr>
        <i/>
        <sz val="18"/>
        <color theme="1" tint="4.9989318521683403E-2"/>
        <rFont val="Times New Roman Baltic"/>
        <charset val="186"/>
      </rPr>
      <t xml:space="preserve"> / 9 mėn. / metinė</t>
    </r>
  </si>
  <si>
    <t>Privalomojo sveikados draudimo fondo biudžeto išlaidų straipsnio</t>
  </si>
  <si>
    <t>Ataskaitiniam laikotarpiui skirta   suma                            (6+7+8)</t>
  </si>
  <si>
    <t>iš jų</t>
  </si>
  <si>
    <t>Suma pagal  prisiimtus įsipareigojimus</t>
  </si>
  <si>
    <t>Gauti asignavimai</t>
  </si>
  <si>
    <t>Sumokėta suma                 (12+13)</t>
  </si>
  <si>
    <t>kodas</t>
  </si>
  <si>
    <t>pavadinimas</t>
  </si>
  <si>
    <t xml:space="preserve">gautina suma </t>
  </si>
  <si>
    <t xml:space="preserve">mokėtina suma </t>
  </si>
  <si>
    <t>biudžeto lėšos</t>
  </si>
  <si>
    <t>viršplaninės biudžeto lėšos</t>
  </si>
  <si>
    <t>rezervo lėšos</t>
  </si>
  <si>
    <r>
      <t xml:space="preserve">biudžeto lėšos  </t>
    </r>
    <r>
      <rPr>
        <sz val="16"/>
        <color theme="1" tint="4.9989318521683403E-2"/>
        <rFont val="Times New Roman"/>
        <family val="1"/>
        <charset val="186"/>
      </rPr>
      <t>(kartu su viršplaninėmis biudžeto lėšomis)</t>
    </r>
  </si>
  <si>
    <t>iš viso išlaidų:                                                                                              iš jų:</t>
  </si>
  <si>
    <t>02 02</t>
  </si>
  <si>
    <t>centralizuotai apmokamiems vaistams ir medicinos pagalbos priemonėms</t>
  </si>
  <si>
    <t>02 03</t>
  </si>
  <si>
    <t>labai retų žmogaus sveikatos būklių gydymui ir gydymui nenumatytais atvejais</t>
  </si>
  <si>
    <t>02 04</t>
  </si>
  <si>
    <t xml:space="preserve">Ortopedijos techninėms priemonėms </t>
  </si>
  <si>
    <t>05</t>
  </si>
  <si>
    <t>Sveikatos programoms ir kitoms sveikatos draudimo išlaidoms,                                                                                      
iš jų:</t>
  </si>
  <si>
    <t>05 06 02</t>
  </si>
  <si>
    <t>Lietuvos apdraustųjų gydymui Europos Sąjungos šalyse (moka Valstybinė ligonių kasa prie Sveikatos apsaugos ministerijos)</t>
  </si>
  <si>
    <t>05 13</t>
  </si>
  <si>
    <t>Nacionalinės imunoprofilaktikos programos priemonėms finansuoti</t>
  </si>
  <si>
    <t>05 19</t>
  </si>
  <si>
    <t>vaistų nuo tuberkuliozės įsigijimo išlaidoms kompensuoti</t>
  </si>
  <si>
    <t>06</t>
  </si>
  <si>
    <t>Privalomojo sveikatos draudimo sistemos funkcionavimui ir šį draudimą vykdančių institucijų veiklos išlaidoms,                                                                              iš jų:</t>
  </si>
  <si>
    <t>– darbo užmokesčiui</t>
  </si>
  <si>
    <t>– ilgalaikiam turtui įsigyti</t>
  </si>
  <si>
    <t>07</t>
  </si>
  <si>
    <t xml:space="preserve">Valstybinio socialinio draudimo fondo veiklos sąnaudoms, susidarančioms dėl privalomojo sveikatos draudimo įmokų surinkimo ir pervedimo į Privalomojo sveikatos draudimo fondą, kompensuoti </t>
  </si>
  <si>
    <t xml:space="preserve">Direktorius </t>
  </si>
  <si>
    <t>(Parašas)</t>
  </si>
  <si>
    <t xml:space="preserve"> </t>
  </si>
  <si>
    <t>PATVIRTINTA</t>
  </si>
  <si>
    <t>Lietuvos Respublikos finansų ministro</t>
  </si>
  <si>
    <t>2008 m. gruodžio 31 d. įsakymu Nr. 1K-465</t>
  </si>
  <si>
    <t xml:space="preserve">       </t>
  </si>
  <si>
    <t>(Lietuvos Respublikos finansų ministro</t>
  </si>
  <si>
    <t>2022 m. kovo 2 d. įsakymo Nr. 1K-74  redakcija)</t>
  </si>
  <si>
    <t>Valstybinės ligonių kasos prie Sveikatos apsaugos ministerijos ir teritorinių ligonių kasų suvestinė</t>
  </si>
  <si>
    <t>(įstaigos pavadinimas, kodas Juridinių asmenų registre, adresas)</t>
  </si>
  <si>
    <t>BIUDŽETO IŠLAIDŲ SĄMATOS VYKDYMO</t>
  </si>
  <si>
    <t>2022 M. BIRŽELIO 30 D.</t>
  </si>
  <si>
    <t>KETVIRTINĖ</t>
  </si>
  <si>
    <t>(metinė, ketvirtinė)</t>
  </si>
  <si>
    <t>ATASKAITA</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</si>
  <si>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</si>
  <si>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</si>
  <si>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</si>
  <si>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</si>
  <si>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</si>
  <si>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</si>
  <si>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</si>
  <si>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</si>
  <si>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</si>
  <si>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</si>
  <si>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</si>
  <si>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</si>
  <si>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</si>
  <si>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</si>
  <si>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</si>
  <si>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</si>
  <si>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</si>
  <si>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</si>
  <si>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</si>
  <si>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</si>
  <si>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</si>
  <si>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</si>
  <si>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</si>
  <si>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</si>
  <si>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</si>
  <si>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</si>
  <si>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</si>
  <si>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</si>
  <si>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</si>
  <si>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</si>
  <si>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</si>
  <si>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</si>
  <si>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</si>
  <si>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</si>
  <si>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</si>
  <si>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</si>
  <si>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</si>
  <si>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</si>
  <si>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</si>
  <si>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</si>
  <si>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</si>
  <si>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</si>
  <si>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</si>
  <si>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</si>
  <si>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</si>
  <si>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</si>
  <si>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</si>
  <si>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</si>
  <si>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</si>
  <si>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</si>
  <si>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r>
      <t>Palūkanos kitiems valdžios sektoriaus</t>
    </r>
    <r>
      <rPr>
        <sz val="10"/>
        <color rgb="FFFF0000"/>
        <rFont val="Times New Roman Baltic"/>
        <charset val="186"/>
      </rPr>
      <t xml:space="preserve"> </t>
    </r>
    <r>
      <rPr>
        <sz val="10"/>
        <rFont val="Times New Roman Baltic"/>
        <charset val="186"/>
      </rPr>
      <t xml:space="preserve"> subjektams</t>
    </r>
  </si>
  <si>
    <r>
      <t>Palūkanos kitiems valdžios sektoriaus</t>
    </r>
    <r>
      <rPr>
        <sz val="10"/>
        <color rgb="FFFF0000"/>
        <rFont val="Times New Roman Baltic"/>
        <charset val="186"/>
      </rPr>
      <t xml:space="preserve"> </t>
    </r>
    <r>
      <rPr>
        <sz val="10"/>
        <rFont val="Times New Roman Baltic"/>
        <charset val="186"/>
      </rPr>
      <t>subjektams</t>
    </r>
  </si>
  <si>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</si>
  <si>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</si>
  <si>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</si>
  <si>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</si>
  <si>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</si>
  <si>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</si>
  <si>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</si>
  <si>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</si>
  <si>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</si>
  <si>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</si>
  <si>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</si>
  <si>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</si>
  <si>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</si>
  <si>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</si>
  <si>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</si>
  <si>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</si>
  <si>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</si>
  <si>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</si>
  <si>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</si>
  <si>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</si>
  <si>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</si>
  <si>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</si>
  <si>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</si>
  <si>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</si>
  <si>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</si>
  <si>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</si>
  <si>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</si>
  <si>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</si>
  <si>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</si>
  <si>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r>
      <t xml:space="preserve">Su nuosavais ištekliais susijusios baudos, </t>
    </r>
    <r>
      <rPr>
        <sz val="10"/>
        <rFont val="Times New Roman Baltic"/>
        <charset val="186"/>
      </rPr>
      <t>delspinigiai ir neigiamos palūkanos</t>
    </r>
  </si>
  <si>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</si>
  <si>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</si>
  <si>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</si>
  <si>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</si>
  <si>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</si>
  <si>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</si>
  <si>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</si>
  <si>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</si>
  <si>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</si>
  <si>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</si>
  <si>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</si>
  <si>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</si>
  <si>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</si>
  <si>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</si>
  <si>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</si>
  <si>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</si>
  <si>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</si>
  <si>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</si>
  <si>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</si>
  <si>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</si>
  <si>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</si>
  <si>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</si>
  <si>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</si>
  <si>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</si>
  <si>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</si>
  <si>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</si>
  <si>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</si>
  <si>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</si>
  <si>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</si>
  <si>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</si>
  <si>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</si>
  <si>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</si>
  <si>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</si>
  <si>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</si>
  <si>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</si>
  <si>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</si>
  <si>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</si>
  <si>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</si>
  <si>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</si>
  <si>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</si>
  <si>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</si>
  <si>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</si>
  <si>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</si>
  <si>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</si>
  <si>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</si>
  <si>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</si>
  <si>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</si>
  <si>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r>
      <t>Antikvarinių</t>
    </r>
    <r>
      <rPr>
        <sz val="10"/>
        <color rgb="FFFF0000"/>
        <rFont val="Times New Roman Baltic"/>
        <charset val="186"/>
      </rPr>
      <t xml:space="preserve"> </t>
    </r>
    <r>
      <rPr>
        <sz val="10"/>
        <rFont val="Times New Roman Baltic"/>
        <charset val="186"/>
      </rPr>
      <t>ir kitų meno kūrinių įsigijimo išlaidos</t>
    </r>
  </si>
  <si>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</si>
  <si>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</si>
  <si>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</si>
  <si>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FF000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</si>
  <si>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</si>
  <si>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</si>
  <si>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</si>
  <si>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</si>
  <si>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</si>
  <si>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</si>
  <si>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</si>
  <si>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</si>
  <si>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</si>
  <si>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r>
      <t>Prekių, skirtų parduoti arba perduoti</t>
    </r>
    <r>
      <rPr>
        <sz val="10"/>
        <color rgb="FF00B0F0"/>
        <rFont val="Times New Roman Baltic"/>
        <charset val="186"/>
      </rPr>
      <t>,</t>
    </r>
    <r>
      <rPr>
        <sz val="10"/>
        <rFont val="Times New Roman Baltic"/>
        <charset val="186"/>
      </rPr>
      <t xml:space="preserve"> įsigijimo išlaidos</t>
    </r>
  </si>
  <si>
    <t>Karinių atsargų įsigijimo išlaidos</t>
  </si>
  <si>
    <t>Ilgalaikio turto finansinės nuomos (lizingo)  išlaidos</t>
  </si>
  <si>
    <t>Ilgalaikio turto finansinės nuomos (lizingo) išlaidos</t>
  </si>
  <si>
    <r>
      <t>Biologinio turto ir žemės gelmių  išteklių</t>
    </r>
    <r>
      <rPr>
        <strike/>
        <sz val="10"/>
        <color rgb="FFFF000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</si>
  <si>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</si>
  <si>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</si>
  <si>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</si>
  <si>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</si>
  <si>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</si>
  <si>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</si>
  <si>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</si>
  <si>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</si>
  <si>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</si>
  <si>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</si>
  <si>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</si>
  <si>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</si>
  <si>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</si>
  <si>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</si>
  <si>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</si>
  <si>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</si>
  <si>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</si>
  <si>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</si>
  <si>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</si>
  <si>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</si>
  <si>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</si>
  <si>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</si>
  <si>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</si>
  <si>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</si>
  <si>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</si>
  <si>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</si>
  <si>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</si>
  <si>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</si>
  <si>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</si>
  <si>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</si>
  <si>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</si>
  <si>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</si>
  <si>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</si>
  <si>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</si>
  <si>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</si>
  <si>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</si>
  <si>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</si>
  <si>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</si>
  <si>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</si>
  <si>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</si>
  <si>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</si>
  <si>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</si>
  <si>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r>
      <t>Vidaus finansinių įsipareigojimų vykdymo išlaidos (</t>
    </r>
    <r>
      <rPr>
        <sz val="10"/>
        <rFont val="Times New Roman Baltic"/>
        <charset val="186"/>
      </rPr>
      <t>kreditoriams rezidentams grąžintos skolos)</t>
    </r>
  </si>
  <si>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</si>
  <si>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</si>
  <si>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</si>
  <si>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</si>
  <si>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</si>
  <si>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</si>
  <si>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</si>
  <si>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</si>
  <si>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</si>
  <si>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</si>
  <si>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</si>
  <si>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</si>
  <si>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</si>
  <si>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</si>
  <si>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</si>
  <si>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</si>
  <si>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</si>
  <si>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Apskaitos skyriaus vedėja </t>
  </si>
  <si>
    <t>Forma Nr. BV-2 patvirtinta Lietuvos Respublikos finansų  ministro 2018 m. gegužės 31 d. įsakymu  Nr. 1K-206</t>
  </si>
  <si>
    <t xml:space="preserve">Valstybinė ligonių kasa prie Sveikatos apsaugos ministerijos </t>
  </si>
  <si>
    <t>(dokumento sudarytojo (įstaigos) pavadinimas)</t>
  </si>
  <si>
    <t xml:space="preserve">2022 m.                                                     Nr. </t>
  </si>
  <si>
    <t xml:space="preserve">                 (data ir numeris)</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</si>
  <si>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</si>
  <si>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</si>
  <si>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</si>
  <si>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</si>
  <si>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</si>
  <si>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</si>
  <si>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</si>
  <si>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</si>
  <si>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</si>
  <si>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</si>
  <si>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</si>
  <si>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</si>
  <si>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</si>
  <si>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</si>
  <si>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</si>
  <si>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</si>
  <si>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</si>
  <si>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</si>
  <si>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</si>
  <si>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</si>
  <si>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</si>
  <si>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</si>
  <si>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</si>
  <si>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</si>
  <si>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</si>
  <si>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</si>
  <si>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</si>
  <si>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</si>
  <si>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</si>
  <si>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</si>
  <si>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</si>
  <si>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</si>
  <si>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</si>
  <si>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</si>
  <si>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</si>
  <si>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</si>
  <si>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</si>
  <si>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</si>
  <si>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</si>
  <si>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</si>
  <si>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</si>
  <si>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</si>
  <si>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</si>
  <si>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</si>
  <si>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</si>
  <si>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</si>
  <si>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</si>
  <si>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</si>
  <si>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</si>
  <si>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</si>
  <si>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</si>
  <si>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</si>
  <si>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(vardas ir pavardė)</t>
  </si>
  <si>
    <t>2022-         -        Nr.     -</t>
  </si>
  <si>
    <t xml:space="preserve">                      INFORMACIJA APIE IŠLAIDŲ DARBO UŽMOKESČIUI  PLANO VYKDYMĄ 2022 M. I pusmetį</t>
  </si>
  <si>
    <t>Valstybinio socialinio draudimo fondo valdybos administruojamos privalomojo sveikatos draudimo įmokos ir su jomis susijusios sumos (iš jų 96 130 339,84 Eur užskaita)</t>
  </si>
  <si>
    <t>iš ūkio subjektų, su kuriais sudarytos medicinos priemonių (prietaisų), būtinų apdraustųjų privalomuoju sveikatos draudimu sveikatos priežiūrai namuose užtikrinti, nuomos išlaidų apmokėjimo sutartys, išieškotos ar jų grąžintos lėšos</t>
  </si>
  <si>
    <t>Vaistams, medicinos pagalbos priemonėms ir medicinos priemonių nuomai,                                                                                                      
iš jų:</t>
  </si>
  <si>
    <t>medicinos priemonių nuomai</t>
  </si>
  <si>
    <t>VALSTYBINĖ LIGONIŲ KASA PRIE SVEIKATOS APSAUGOS MINISTERIJOS
PRIVALOMOJO SVEIKATOS DRAUDIMO FONDO 
2022 METŲ I PUSMEČIO BIUDŽETO VYKDYMO ATASKAITŲ RINKINYS
(Valstybinė ligonių kasa)
Vilnius</t>
  </si>
  <si>
    <t>(Sudarymo data ir numeris)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</si>
</sst>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8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sz val="12"/>
      <name val="Times New Roman"/>
      <family val="1"/>
      <charset val="186"/>
    </font>
    <font>
      <b/>
      <sz val="12"/>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z val="10"/>
      <color rgb="FFFF0000"/>
      <name val="Times New Roman Baltic"/>
      <charset val="186"/>
    </font>
    <font>
      <strike/>
      <sz val="10"/>
      <color rgb="FFFF0000"/>
      <name val="Times New Roman Baltic"/>
      <charset val="186"/>
    </font>
    <font>
      <sz val="10"/>
      <color rgb="FF00B0F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b/>
      <sz val="11"/>
      <name val="Times New Roman Baltic"/>
      <family val="1"/>
      <charset val="186"/>
    </font>
    <font>
      <b/>
      <sz val="12"/>
      <name val="Times New Roman Baltic"/>
      <charset val="186"/>
    </font>
    <font>
      <sz val="11.5"/>
      <color theme="1"/>
      <name val="Times New Roman"/>
      <family val="1"/>
      <charset val="186"/>
    </font>
    <font>
      <b/>
      <sz val="12"/>
      <name val="Arial"/>
      <family val="2"/>
      <charset val="186"/>
    </font>
    <font>
      <b/>
      <sz val="8"/>
      <name val="Times New Roman Baltic"/>
      <family val="1"/>
      <charset val="186"/>
    </font>
    <font>
      <sz val="18"/>
      <color theme="1" tint="4.9989318521683403E-2"/>
      <name val="Times New Roman Baltic"/>
      <family val="1"/>
      <charset val="186"/>
    </font>
    <font>
      <b/>
      <sz val="18"/>
      <color theme="1" tint="4.9989318521683403E-2"/>
      <name val="Times New Roman Baltic"/>
      <family val="1"/>
      <charset val="186"/>
    </font>
    <font>
      <b/>
      <sz val="16"/>
      <color theme="1" tint="4.9989318521683403E-2"/>
      <name val="Times New Roman Baltic"/>
      <family val="1"/>
      <charset val="186"/>
    </font>
    <font>
      <b/>
      <sz val="18"/>
      <color theme="1" tint="4.9989318521683403E-2"/>
      <name val="Times New Roman Baltic"/>
      <charset val="186"/>
    </font>
    <font>
      <sz val="18"/>
      <color theme="1" tint="4.9989318521683403E-2"/>
      <name val="Times New Roman Baltic"/>
      <charset val="186"/>
    </font>
    <font>
      <sz val="18"/>
      <color theme="1" tint="4.9989318521683403E-2"/>
      <name val="Calibri"/>
      <family val="2"/>
    </font>
    <font>
      <b/>
      <sz val="16"/>
      <color theme="1" tint="4.9989318521683403E-2"/>
      <name val="Times New Roman Baltic"/>
      <charset val="186"/>
    </font>
    <font>
      <b/>
      <sz val="16"/>
      <color theme="1" tint="4.9989318521683403E-2"/>
      <name val="Calibri"/>
      <family val="2"/>
    </font>
    <font>
      <sz val="16"/>
      <color theme="1" tint="4.9989318521683403E-2"/>
      <name val="Times New Roman Baltic"/>
      <charset val="186"/>
    </font>
    <font>
      <sz val="16"/>
      <color theme="1" tint="4.9989318521683403E-2"/>
      <name val="Times New Roman"/>
      <family val="1"/>
      <charset val="186"/>
    </font>
    <font>
      <b/>
      <sz val="16"/>
      <color theme="1" tint="4.9989318521683403E-2"/>
      <name val="Times New Roman"/>
      <family val="1"/>
      <charset val="186"/>
    </font>
    <font>
      <sz val="16"/>
      <color theme="1" tint="4.9989318521683403E-2"/>
      <name val="Calibri"/>
      <family val="2"/>
    </font>
    <font>
      <sz val="18"/>
      <color theme="1" tint="4.9989318521683403E-2"/>
      <name val="Calibri"/>
      <family val="2"/>
      <charset val="186"/>
      <scheme val="minor"/>
    </font>
    <font>
      <i/>
      <sz val="18"/>
      <color theme="1" tint="4.9989318521683403E-2"/>
      <name val="Times New Roman Baltic"/>
      <charset val="186"/>
    </font>
    <font>
      <b/>
      <i/>
      <sz val="18"/>
      <color theme="1" tint="4.9989318521683403E-2"/>
      <name val="Times New Roman Baltic"/>
      <charset val="186"/>
    </font>
    <font>
      <sz val="11"/>
      <color theme="1" tint="4.9989318521683403E-2"/>
      <name val="Calibri"/>
      <family val="2"/>
      <charset val="186"/>
    </font>
    <font>
      <i/>
      <u/>
      <sz val="18"/>
      <color theme="1" tint="4.9989318521683403E-2"/>
      <name val="Times New Roman Baltic"/>
      <charset val="186"/>
    </font>
    <font>
      <u/>
      <sz val="18"/>
      <color theme="1" tint="4.9989318521683403E-2"/>
      <name val="Times New Roman Baltic"/>
      <family val="1"/>
      <charset val="186"/>
    </font>
    <font>
      <u/>
      <sz val="18"/>
      <color theme="1" tint="4.9989318521683403E-2"/>
      <name val="Calibri"/>
      <family val="2"/>
    </font>
    <font>
      <sz val="11"/>
      <color theme="1" tint="4.9989318521683403E-2"/>
      <name val="Calibri"/>
      <family val="2"/>
    </font>
    <font>
      <b/>
      <u/>
      <sz val="16"/>
      <color theme="1" tint="4.9989318521683403E-2"/>
      <name val="Times New Roman Baltic"/>
      <family val="1"/>
      <charset val="186"/>
    </font>
    <font>
      <b/>
      <sz val="18"/>
      <color theme="1" tint="4.9989318521683403E-2"/>
      <name val="Calibri"/>
      <family val="2"/>
    </font>
    <font>
      <u/>
      <sz val="11"/>
      <color theme="10"/>
      <name val="Calibri"/>
      <family val="2"/>
      <charset val="186"/>
      <scheme val="minor"/>
    </font>
    <font>
      <u/>
      <sz val="11"/>
      <name val="Calibri"/>
      <family val="2"/>
      <charset val="186"/>
    </font>
    <font>
      <b/>
      <i/>
      <sz val="11"/>
      <name val="Times New Roman"/>
      <family val="1"/>
      <charset val="186"/>
    </font>
    <font>
      <b/>
      <i/>
      <u/>
      <sz val="11"/>
      <name val="Times New Roman"/>
      <family val="1"/>
      <charset val="186"/>
    </font>
    <font>
      <u/>
      <sz val="12"/>
      <name val="Times New Roman"/>
      <family val="1"/>
      <charset val="186"/>
    </font>
    <font>
      <sz val="11"/>
      <color theme="1"/>
      <name val="Calibri"/>
      <family val="2"/>
      <scheme val="minor"/>
    </font>
  </fonts>
  <fills count="6">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1">
    <xf numFmtId="0" fontId="0" fillId="0" borderId="0"/>
    <xf numFmtId="0" fontId="6" fillId="0" borderId="0"/>
    <xf numFmtId="0" fontId="7" fillId="0" borderId="0"/>
    <xf numFmtId="0" fontId="4" fillId="0" borderId="0"/>
    <xf numFmtId="0" fontId="10" fillId="0" borderId="0"/>
    <xf numFmtId="0" fontId="11" fillId="0" borderId="0"/>
    <xf numFmtId="0" fontId="10" fillId="0" borderId="0"/>
    <xf numFmtId="0" fontId="6" fillId="0" borderId="0"/>
    <xf numFmtId="0" fontId="19" fillId="0" borderId="0"/>
    <xf numFmtId="0" fontId="34" fillId="0" borderId="0"/>
    <xf numFmtId="0" fontId="3" fillId="0" borderId="0"/>
    <xf numFmtId="0" fontId="35" fillId="0" borderId="0"/>
    <xf numFmtId="0" fontId="10" fillId="0" borderId="0"/>
    <xf numFmtId="0" fontId="2" fillId="0" borderId="0"/>
    <xf numFmtId="0" fontId="16" fillId="0" borderId="0"/>
    <xf numFmtId="0" fontId="10" fillId="0" borderId="0"/>
    <xf numFmtId="0" fontId="10" fillId="0" borderId="0"/>
    <xf numFmtId="0" fontId="1" fillId="0" borderId="0"/>
    <xf numFmtId="0" fontId="75" fillId="0" borderId="0" applyNumberFormat="0" applyFill="0" applyBorder="0" applyAlignment="0" applyProtection="0"/>
    <xf numFmtId="43" fontId="80" fillId="0" borderId="0" applyFont="0" applyFill="0" applyBorder="0" applyAlignment="0" applyProtection="0"/>
    <xf numFmtId="0" fontId="7" fillId="0" borderId="0"/>
  </cellStyleXfs>
  <cellXfs count="510">
    <xf numFmtId="0" fontId="0" fillId="0" borderId="0" xfId="0"/>
    <xf numFmtId="0" fontId="5" fillId="0" borderId="0" xfId="0" applyFont="1"/>
    <xf numFmtId="0" fontId="5" fillId="0" borderId="0" xfId="0" applyFont="1" applyAlignment="1">
      <alignment wrapText="1"/>
    </xf>
    <xf numFmtId="0" fontId="13" fillId="0" borderId="0" xfId="1" applyFont="1" applyAlignment="1">
      <alignment vertical="center"/>
    </xf>
    <xf numFmtId="0" fontId="14" fillId="0" borderId="0" xfId="1" applyFont="1" applyAlignment="1">
      <alignment horizontal="left"/>
    </xf>
    <xf numFmtId="164" fontId="13" fillId="0" borderId="0" xfId="7" applyNumberFormat="1" applyFont="1" applyAlignment="1">
      <alignment horizontal="right" vertical="center"/>
    </xf>
    <xf numFmtId="0" fontId="13" fillId="0" borderId="0" xfId="1" applyFont="1"/>
    <xf numFmtId="0" fontId="14" fillId="0" borderId="0" xfId="1" applyFont="1" applyAlignment="1">
      <alignment vertical="center"/>
    </xf>
    <xf numFmtId="164" fontId="13" fillId="0" borderId="0" xfId="7" applyNumberFormat="1" applyFont="1" applyAlignment="1">
      <alignment horizontal="left" vertical="center"/>
    </xf>
    <xf numFmtId="3" fontId="18" fillId="0" borderId="4" xfId="1" applyNumberFormat="1" applyFont="1" applyBorder="1"/>
    <xf numFmtId="164" fontId="15" fillId="0" borderId="0" xfId="7" applyNumberFormat="1" applyFont="1" applyAlignment="1">
      <alignment horizontal="right"/>
    </xf>
    <xf numFmtId="3" fontId="12" fillId="0" borderId="4" xfId="1" applyNumberFormat="1" applyFont="1" applyBorder="1"/>
    <xf numFmtId="1" fontId="12" fillId="0" borderId="4" xfId="1" applyNumberFormat="1" applyFont="1" applyBorder="1"/>
    <xf numFmtId="3" fontId="12" fillId="0" borderId="5" xfId="1" applyNumberFormat="1" applyFont="1" applyBorder="1"/>
    <xf numFmtId="3" fontId="12" fillId="0" borderId="8" xfId="1" applyNumberFormat="1" applyFont="1" applyBorder="1" applyAlignment="1" applyProtection="1">
      <alignment horizontal="right"/>
      <protection locked="0"/>
    </xf>
    <xf numFmtId="3" fontId="12" fillId="0" borderId="9" xfId="1" applyNumberFormat="1" applyFont="1" applyBorder="1"/>
    <xf numFmtId="0" fontId="21" fillId="0" borderId="2" xfId="1" applyFont="1" applyBorder="1"/>
    <xf numFmtId="0" fontId="21" fillId="0" borderId="2" xfId="1" applyFont="1" applyBorder="1" applyAlignment="1">
      <alignment horizontal="center"/>
    </xf>
    <xf numFmtId="164" fontId="15" fillId="0" borderId="2" xfId="1" applyNumberFormat="1" applyFont="1" applyBorder="1" applyAlignment="1">
      <alignment horizontal="right"/>
    </xf>
    <xf numFmtId="49" fontId="22" fillId="0" borderId="4" xfId="1" applyNumberFormat="1" applyFont="1" applyBorder="1" applyAlignment="1">
      <alignment horizontal="center" vertical="center" wrapText="1"/>
    </xf>
    <xf numFmtId="49" fontId="22" fillId="0" borderId="13"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13" fillId="0" borderId="13" xfId="1" applyFont="1" applyBorder="1" applyAlignment="1">
      <alignment horizontal="center" vertical="center" wrapText="1"/>
    </xf>
    <xf numFmtId="49" fontId="13" fillId="0" borderId="9"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1" fontId="13" fillId="0" borderId="13" xfId="1" applyNumberFormat="1" applyFont="1" applyBorder="1" applyAlignment="1">
      <alignment horizontal="center" vertical="center" wrapText="1"/>
    </xf>
    <xf numFmtId="0" fontId="27" fillId="0" borderId="4" xfId="1" applyFont="1" applyBorder="1" applyAlignment="1">
      <alignment vertical="top" wrapText="1"/>
    </xf>
    <xf numFmtId="0" fontId="27" fillId="0" borderId="9" xfId="1" applyFont="1" applyBorder="1" applyAlignment="1">
      <alignment vertical="top" wrapText="1"/>
    </xf>
    <xf numFmtId="0" fontId="27" fillId="0" borderId="14" xfId="1" applyFont="1" applyBorder="1" applyAlignment="1">
      <alignment vertical="top" wrapText="1"/>
    </xf>
    <xf numFmtId="0" fontId="27" fillId="0" borderId="9" xfId="1" applyFont="1" applyBorder="1" applyAlignment="1">
      <alignment horizontal="center" vertical="top" wrapText="1"/>
    </xf>
    <xf numFmtId="0" fontId="15" fillId="0" borderId="4" xfId="1" applyFont="1" applyBorder="1" applyAlignment="1">
      <alignment horizontal="center" vertical="center" wrapText="1"/>
    </xf>
    <xf numFmtId="0" fontId="27" fillId="0" borderId="0" xfId="1" applyFont="1"/>
    <xf numFmtId="0" fontId="27" fillId="0" borderId="13" xfId="1" applyFont="1" applyBorder="1" applyAlignment="1">
      <alignment vertical="top" wrapText="1"/>
    </xf>
    <xf numFmtId="0" fontId="12" fillId="0" borderId="13" xfId="1" applyFont="1" applyBorder="1" applyAlignment="1">
      <alignment vertical="top" wrapText="1"/>
    </xf>
    <xf numFmtId="0" fontId="12" fillId="0" borderId="2" xfId="1" applyFont="1" applyBorder="1" applyAlignment="1">
      <alignment vertical="top" wrapText="1"/>
    </xf>
    <xf numFmtId="0" fontId="12" fillId="0" borderId="8" xfId="1" applyFont="1" applyBorder="1" applyAlignment="1">
      <alignment vertical="top" wrapText="1"/>
    </xf>
    <xf numFmtId="0" fontId="12" fillId="0" borderId="13" xfId="1" applyFont="1" applyBorder="1" applyAlignment="1">
      <alignment horizontal="center" vertical="top" wrapText="1"/>
    </xf>
    <xf numFmtId="0" fontId="27" fillId="0" borderId="2" xfId="1" applyFont="1" applyBorder="1" applyAlignment="1">
      <alignment vertical="top" wrapText="1"/>
    </xf>
    <xf numFmtId="0" fontId="12" fillId="0" borderId="4" xfId="1" applyFont="1" applyBorder="1" applyAlignment="1">
      <alignment vertical="top" wrapText="1"/>
    </xf>
    <xf numFmtId="0" fontId="12" fillId="0" borderId="9" xfId="1" applyFont="1" applyBorder="1" applyAlignment="1">
      <alignment vertical="top" wrapText="1"/>
    </xf>
    <xf numFmtId="0" fontId="12" fillId="0" borderId="14" xfId="1" applyFont="1" applyBorder="1" applyAlignment="1">
      <alignment vertical="top" wrapText="1"/>
    </xf>
    <xf numFmtId="0" fontId="12" fillId="0" borderId="9" xfId="1" applyFont="1" applyBorder="1" applyAlignment="1">
      <alignment horizontal="center" vertical="top" wrapText="1"/>
    </xf>
    <xf numFmtId="0" fontId="18" fillId="0" borderId="14" xfId="1" applyFont="1" applyBorder="1" applyAlignment="1">
      <alignment vertical="top" wrapText="1"/>
    </xf>
    <xf numFmtId="0" fontId="12" fillId="0" borderId="6" xfId="1" applyFont="1" applyBorder="1" applyAlignment="1">
      <alignment vertical="top" wrapText="1"/>
    </xf>
    <xf numFmtId="0" fontId="27" fillId="0" borderId="12" xfId="1" applyFont="1" applyBorder="1" applyAlignment="1">
      <alignment vertical="top" wrapText="1"/>
    </xf>
    <xf numFmtId="0" fontId="27" fillId="0" borderId="8" xfId="1" applyFont="1" applyBorder="1" applyAlignment="1">
      <alignment vertical="top" wrapText="1"/>
    </xf>
    <xf numFmtId="0" fontId="18" fillId="0" borderId="2" xfId="1" applyFont="1" applyBorder="1" applyAlignment="1">
      <alignment vertical="top" wrapText="1"/>
    </xf>
    <xf numFmtId="0" fontId="12" fillId="0" borderId="16" xfId="1" applyFont="1" applyBorder="1" applyAlignment="1">
      <alignment vertical="top" wrapText="1"/>
    </xf>
    <xf numFmtId="0" fontId="12" fillId="0" borderId="15"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3" xfId="1" applyFont="1" applyBorder="1" applyAlignment="1">
      <alignment horizontal="center" vertical="top" wrapText="1"/>
    </xf>
    <xf numFmtId="1" fontId="12" fillId="0" borderId="9" xfId="1" applyNumberFormat="1" applyFont="1" applyBorder="1" applyAlignment="1">
      <alignment horizontal="center" vertical="top" wrapText="1"/>
    </xf>
    <xf numFmtId="0" fontId="12" fillId="0" borderId="12" xfId="1" applyFont="1" applyBorder="1" applyAlignment="1">
      <alignment vertical="top" wrapText="1"/>
    </xf>
    <xf numFmtId="0" fontId="12" fillId="0" borderId="5" xfId="1" applyFont="1" applyBorder="1" applyAlignment="1">
      <alignment vertical="top" wrapText="1"/>
    </xf>
    <xf numFmtId="0" fontId="12" fillId="0" borderId="11" xfId="1" applyFont="1" applyBorder="1" applyAlignment="1">
      <alignment vertical="top" wrapText="1"/>
    </xf>
    <xf numFmtId="0" fontId="12" fillId="0" borderId="11" xfId="1" applyFont="1" applyBorder="1" applyAlignment="1">
      <alignment horizontal="center" vertical="top" wrapText="1"/>
    </xf>
    <xf numFmtId="0" fontId="18" fillId="0" borderId="7" xfId="1" applyFont="1" applyBorder="1" applyAlignment="1">
      <alignment vertical="top" wrapText="1"/>
    </xf>
    <xf numFmtId="0" fontId="18" fillId="0" borderId="14" xfId="1" applyFont="1" applyBorder="1" applyAlignment="1">
      <alignment horizontal="left" vertical="top" wrapText="1"/>
    </xf>
    <xf numFmtId="0" fontId="18" fillId="0" borderId="6" xfId="1" applyFont="1" applyBorder="1" applyAlignment="1">
      <alignment vertical="top" wrapText="1"/>
    </xf>
    <xf numFmtId="0" fontId="18" fillId="0" borderId="4" xfId="1" applyFont="1" applyBorder="1" applyAlignment="1">
      <alignment vertical="top" wrapText="1"/>
    </xf>
    <xf numFmtId="0" fontId="18" fillId="0" borderId="9" xfId="1" applyFont="1" applyBorder="1" applyAlignment="1">
      <alignment vertical="top" wrapText="1"/>
    </xf>
    <xf numFmtId="0" fontId="18" fillId="0" borderId="9" xfId="1" applyFont="1" applyBorder="1" applyAlignment="1">
      <alignment horizontal="center" vertical="top" wrapText="1"/>
    </xf>
    <xf numFmtId="0" fontId="27" fillId="0" borderId="12" xfId="1" applyFont="1" applyBorder="1" applyAlignment="1">
      <alignment vertical="center" wrapText="1"/>
    </xf>
    <xf numFmtId="0" fontId="27" fillId="0" borderId="8" xfId="1" applyFont="1" applyBorder="1" applyAlignment="1">
      <alignment vertical="center" wrapText="1"/>
    </xf>
    <xf numFmtId="0" fontId="27" fillId="0" borderId="2" xfId="1" applyFont="1" applyBorder="1" applyAlignment="1">
      <alignment vertical="center" wrapText="1"/>
    </xf>
    <xf numFmtId="0" fontId="12" fillId="0" borderId="0" xfId="1" applyFont="1" applyAlignment="1">
      <alignment vertical="top"/>
    </xf>
    <xf numFmtId="0" fontId="18" fillId="0" borderId="12" xfId="1" applyFont="1" applyBorder="1" applyAlignment="1">
      <alignment vertical="top" wrapText="1"/>
    </xf>
    <xf numFmtId="0" fontId="27" fillId="0" borderId="6" xfId="1" applyFont="1" applyBorder="1" applyAlignment="1">
      <alignment vertical="top" wrapText="1"/>
    </xf>
    <xf numFmtId="0" fontId="12" fillId="0" borderId="4" xfId="1" applyFont="1" applyBorder="1" applyAlignment="1">
      <alignment horizontal="center" vertical="top" wrapText="1"/>
    </xf>
    <xf numFmtId="0" fontId="27" fillId="0" borderId="4" xfId="1" applyFont="1" applyBorder="1" applyAlignment="1">
      <alignment horizontal="center" vertical="top" wrapText="1"/>
    </xf>
    <xf numFmtId="0" fontId="12" fillId="0" borderId="8" xfId="1" applyFont="1" applyBorder="1" applyAlignment="1">
      <alignment horizontal="center" vertical="top" wrapText="1"/>
    </xf>
    <xf numFmtId="0" fontId="12" fillId="0" borderId="15" xfId="1" applyFont="1" applyBorder="1" applyAlignment="1">
      <alignment horizontal="center" vertical="top" wrapText="1"/>
    </xf>
    <xf numFmtId="0" fontId="18" fillId="0" borderId="0" xfId="1" applyFont="1" applyAlignment="1">
      <alignment vertical="top" wrapText="1"/>
    </xf>
    <xf numFmtId="0" fontId="18" fillId="0" borderId="16" xfId="1" applyFont="1" applyBorder="1" applyAlignment="1">
      <alignment vertical="top" wrapText="1"/>
    </xf>
    <xf numFmtId="0" fontId="18" fillId="0" borderId="15" xfId="1" applyFont="1" applyBorder="1" applyAlignment="1">
      <alignment vertical="top" wrapText="1"/>
    </xf>
    <xf numFmtId="0" fontId="18" fillId="0" borderId="3" xfId="1" applyFont="1" applyBorder="1" applyAlignment="1">
      <alignment vertical="top" wrapText="1"/>
    </xf>
    <xf numFmtId="0" fontId="18" fillId="0" borderId="15" xfId="1" applyFont="1" applyBorder="1" applyAlignment="1">
      <alignment horizontal="center" vertical="top" wrapText="1"/>
    </xf>
    <xf numFmtId="0" fontId="27" fillId="0" borderId="14" xfId="1" applyFont="1" applyBorder="1" applyAlignment="1">
      <alignment vertical="center" wrapText="1"/>
    </xf>
    <xf numFmtId="0" fontId="12" fillId="0" borderId="7" xfId="1" applyFont="1" applyBorder="1" applyAlignment="1">
      <alignment vertical="top" wrapText="1"/>
    </xf>
    <xf numFmtId="0" fontId="12" fillId="0" borderId="5" xfId="1" applyFont="1" applyBorder="1" applyAlignment="1">
      <alignment horizontal="center" vertical="top" wrapText="1"/>
    </xf>
    <xf numFmtId="0" fontId="12" fillId="0" borderId="10" xfId="1" applyFont="1" applyBorder="1" applyAlignment="1">
      <alignment vertical="top" wrapText="1"/>
    </xf>
    <xf numFmtId="0" fontId="27" fillId="0" borderId="13" xfId="1" applyFont="1" applyBorder="1" applyAlignment="1">
      <alignment horizontal="center" vertical="top" wrapText="1"/>
    </xf>
    <xf numFmtId="0" fontId="18" fillId="0" borderId="5" xfId="1" applyFont="1" applyBorder="1" applyAlignment="1">
      <alignment vertical="top" wrapText="1"/>
    </xf>
    <xf numFmtId="0" fontId="18" fillId="0" borderId="11" xfId="1" applyFont="1" applyBorder="1" applyAlignment="1">
      <alignment vertical="top" wrapText="1"/>
    </xf>
    <xf numFmtId="0" fontId="18" fillId="0" borderId="11" xfId="1" applyFont="1" applyBorder="1" applyAlignment="1">
      <alignment horizontal="center" vertical="top" wrapText="1"/>
    </xf>
    <xf numFmtId="0" fontId="18" fillId="0" borderId="3" xfId="1" applyFont="1" applyBorder="1" applyAlignment="1">
      <alignment horizontal="center" vertical="top" wrapText="1"/>
    </xf>
    <xf numFmtId="1" fontId="12" fillId="0" borderId="4" xfId="1" applyNumberFormat="1" applyFont="1" applyBorder="1" applyAlignment="1">
      <alignment horizontal="right" vertical="center" wrapText="1"/>
    </xf>
    <xf numFmtId="0" fontId="18" fillId="0" borderId="14" xfId="1" applyFont="1" applyBorder="1" applyAlignment="1">
      <alignment vertical="center" wrapText="1"/>
    </xf>
    <xf numFmtId="0" fontId="12" fillId="0" borderId="2" xfId="1" applyFont="1" applyBorder="1" applyAlignment="1">
      <alignment horizontal="center" vertical="top" wrapText="1"/>
    </xf>
    <xf numFmtId="0" fontId="12" fillId="0" borderId="14" xfId="1" applyFont="1" applyBorder="1" applyAlignment="1">
      <alignment horizontal="center" vertical="top" wrapText="1"/>
    </xf>
    <xf numFmtId="0" fontId="29" fillId="0" borderId="11" xfId="1" applyFont="1" applyBorder="1" applyAlignment="1">
      <alignment horizontal="center" vertical="top" wrapText="1"/>
    </xf>
    <xf numFmtId="0" fontId="31" fillId="0" borderId="9" xfId="1" applyFont="1" applyBorder="1" applyAlignment="1">
      <alignment vertical="top" wrapText="1"/>
    </xf>
    <xf numFmtId="0" fontId="31" fillId="0" borderId="9" xfId="1" applyFont="1" applyBorder="1" applyAlignment="1">
      <alignment horizontal="center" vertical="top" wrapText="1"/>
    </xf>
    <xf numFmtId="0" fontId="12" fillId="0" borderId="6" xfId="1" applyFont="1" applyBorder="1"/>
    <xf numFmtId="0" fontId="12" fillId="0" borderId="4" xfId="1" applyFont="1" applyBorder="1"/>
    <xf numFmtId="0" fontId="12" fillId="0" borderId="9" xfId="1" applyFont="1" applyBorder="1"/>
    <xf numFmtId="0" fontId="12" fillId="0" borderId="14" xfId="1" applyFont="1" applyBorder="1"/>
    <xf numFmtId="0" fontId="12" fillId="0" borderId="4" xfId="1" applyFont="1" applyBorder="1" applyAlignment="1">
      <alignment horizontal="center"/>
    </xf>
    <xf numFmtId="0" fontId="27" fillId="0" borderId="14" xfId="1" applyFont="1" applyBorder="1"/>
    <xf numFmtId="0" fontId="12" fillId="0" borderId="0" xfId="1" applyFont="1" applyAlignment="1">
      <alignment vertical="center"/>
    </xf>
    <xf numFmtId="0" fontId="15" fillId="0" borderId="0" xfId="1" applyFont="1" applyAlignment="1">
      <alignment vertical="top"/>
    </xf>
    <xf numFmtId="0" fontId="33" fillId="0" borderId="0" xfId="1" applyFont="1" applyAlignment="1">
      <alignment horizontal="center" vertical="top"/>
    </xf>
    <xf numFmtId="164" fontId="20" fillId="0" borderId="14" xfId="12" applyNumberFormat="1" applyFont="1" applyBorder="1" applyAlignment="1">
      <alignment horizontal="center"/>
    </xf>
    <xf numFmtId="49" fontId="36" fillId="0" borderId="14" xfId="12" applyNumberFormat="1" applyFont="1" applyBorder="1" applyAlignment="1">
      <alignment horizontal="center"/>
    </xf>
    <xf numFmtId="49" fontId="25" fillId="0" borderId="14" xfId="12" applyNumberFormat="1" applyFont="1" applyBorder="1" applyAlignment="1">
      <alignment horizontal="center"/>
    </xf>
    <xf numFmtId="49" fontId="36" fillId="0" borderId="0" xfId="12" applyNumberFormat="1" applyFont="1" applyAlignment="1">
      <alignment horizontal="center"/>
    </xf>
    <xf numFmtId="49" fontId="36" fillId="0" borderId="0" xfId="12" applyNumberFormat="1" applyFont="1" applyAlignment="1">
      <alignment horizontal="left"/>
    </xf>
    <xf numFmtId="164" fontId="20" fillId="0" borderId="0" xfId="12" applyNumberFormat="1" applyFont="1"/>
    <xf numFmtId="164" fontId="20" fillId="0" borderId="14" xfId="12" applyNumberFormat="1" applyFont="1" applyBorder="1"/>
    <xf numFmtId="0" fontId="43" fillId="0" borderId="0" xfId="7" applyFont="1" applyAlignment="1">
      <alignment vertical="center" wrapText="1"/>
    </xf>
    <xf numFmtId="0" fontId="20" fillId="0" borderId="0" xfId="7" applyFont="1"/>
    <xf numFmtId="164" fontId="18" fillId="0" borderId="0" xfId="1" applyNumberFormat="1" applyFont="1" applyAlignment="1">
      <alignment horizontal="right" vertical="center"/>
    </xf>
    <xf numFmtId="164" fontId="18" fillId="0" borderId="7" xfId="1" applyNumberFormat="1" applyFont="1" applyBorder="1" applyAlignment="1">
      <alignment horizontal="right" vertical="center"/>
    </xf>
    <xf numFmtId="164" fontId="12" fillId="3" borderId="9" xfId="1" applyNumberFormat="1" applyFont="1" applyFill="1" applyBorder="1" applyAlignment="1">
      <alignment horizontal="right" vertical="center" wrapText="1"/>
    </xf>
    <xf numFmtId="164" fontId="12" fillId="4" borderId="13" xfId="1" applyNumberFormat="1" applyFont="1" applyFill="1" applyBorder="1" applyAlignment="1">
      <alignment horizontal="right" vertical="center" wrapText="1"/>
    </xf>
    <xf numFmtId="0" fontId="12" fillId="0" borderId="0" xfId="1" applyFont="1" applyAlignment="1">
      <alignment horizontal="center" vertical="center"/>
    </xf>
    <xf numFmtId="0" fontId="48" fillId="0" borderId="0" xfId="1" applyFont="1" applyAlignment="1">
      <alignment horizontal="center" vertical="center" wrapText="1"/>
    </xf>
    <xf numFmtId="0" fontId="15" fillId="0" borderId="0" xfId="1" applyFont="1" applyAlignment="1">
      <alignment horizontal="left"/>
    </xf>
    <xf numFmtId="164" fontId="15" fillId="0" borderId="0" xfId="7" applyNumberFormat="1" applyFont="1" applyAlignment="1">
      <alignment horizontal="left"/>
    </xf>
    <xf numFmtId="164" fontId="13" fillId="0" borderId="0" xfId="7" applyNumberFormat="1" applyFont="1" applyAlignment="1">
      <alignment horizontal="left" vertical="center" wrapText="1"/>
    </xf>
    <xf numFmtId="164" fontId="20" fillId="0" borderId="0" xfId="12" applyNumberFormat="1" applyFont="1" applyAlignment="1">
      <alignment horizontal="center"/>
    </xf>
    <xf numFmtId="0" fontId="33" fillId="0" borderId="30" xfId="1" applyFont="1" applyBorder="1" applyAlignment="1">
      <alignment horizontal="center" vertical="top"/>
    </xf>
    <xf numFmtId="164" fontId="18" fillId="0" borderId="30" xfId="1" applyNumberFormat="1" applyFont="1" applyBorder="1" applyAlignment="1">
      <alignment horizontal="right" vertical="center"/>
    </xf>
    <xf numFmtId="0" fontId="18" fillId="0" borderId="30" xfId="1" applyFont="1" applyBorder="1" applyAlignment="1">
      <alignment horizontal="center" vertical="center"/>
    </xf>
    <xf numFmtId="0" fontId="18" fillId="0" borderId="30" xfId="1" applyFont="1" applyBorder="1" applyAlignment="1">
      <alignment horizontal="left" vertical="center"/>
    </xf>
    <xf numFmtId="0" fontId="18" fillId="0" borderId="4" xfId="1" applyFont="1" applyBorder="1" applyAlignment="1">
      <alignment horizontal="center" vertical="center" wrapText="1"/>
    </xf>
    <xf numFmtId="0" fontId="12" fillId="0" borderId="0" xfId="1" applyFont="1"/>
    <xf numFmtId="0" fontId="14" fillId="0" borderId="0" xfId="1" applyFont="1"/>
    <xf numFmtId="0" fontId="52" fillId="0" borderId="0" xfId="1" applyFont="1"/>
    <xf numFmtId="0" fontId="17" fillId="0" borderId="0" xfId="1" applyFont="1"/>
    <xf numFmtId="0" fontId="15" fillId="0" borderId="0" xfId="1" applyFont="1"/>
    <xf numFmtId="0" fontId="53" fillId="5" borderId="0" xfId="4" applyFont="1" applyFill="1"/>
    <xf numFmtId="4" fontId="53" fillId="5" borderId="0" xfId="4" applyNumberFormat="1" applyFont="1" applyFill="1"/>
    <xf numFmtId="4" fontId="54" fillId="5" borderId="0" xfId="4" applyNumberFormat="1" applyFont="1" applyFill="1"/>
    <xf numFmtId="0" fontId="55" fillId="5" borderId="0" xfId="4" applyFont="1" applyFill="1"/>
    <xf numFmtId="0" fontId="53" fillId="5" borderId="0" xfId="4" applyFont="1" applyFill="1" applyAlignment="1">
      <alignment vertical="top"/>
    </xf>
    <xf numFmtId="4" fontId="53" fillId="5" borderId="0" xfId="4" applyNumberFormat="1" applyFont="1" applyFill="1" applyAlignment="1">
      <alignment vertical="top"/>
    </xf>
    <xf numFmtId="4" fontId="54" fillId="5" borderId="0" xfId="4" applyNumberFormat="1" applyFont="1" applyFill="1" applyAlignment="1">
      <alignment vertical="top"/>
    </xf>
    <xf numFmtId="0" fontId="54" fillId="5" borderId="0" xfId="4" applyFont="1" applyFill="1" applyAlignment="1">
      <alignment horizontal="right" vertical="top"/>
    </xf>
    <xf numFmtId="0" fontId="55" fillId="5" borderId="0" xfId="4" applyFont="1" applyFill="1" applyAlignment="1">
      <alignment vertical="top"/>
    </xf>
    <xf numFmtId="0" fontId="53" fillId="5" borderId="0" xfId="4" applyFont="1" applyFill="1" applyAlignment="1">
      <alignment horizontal="right" vertical="top"/>
    </xf>
    <xf numFmtId="2" fontId="53" fillId="5" borderId="0" xfId="4" applyNumberFormat="1" applyFont="1" applyFill="1" applyAlignment="1">
      <alignment vertical="top"/>
    </xf>
    <xf numFmtId="2" fontId="55" fillId="5" borderId="0" xfId="4" applyNumberFormat="1" applyFont="1" applyFill="1" applyAlignment="1">
      <alignment vertical="top"/>
    </xf>
    <xf numFmtId="4" fontId="56" fillId="5" borderId="0" xfId="4" applyNumberFormat="1" applyFont="1" applyFill="1" applyAlignment="1">
      <alignment vertical="top"/>
    </xf>
    <xf numFmtId="4" fontId="57" fillId="5" borderId="0" xfId="4" applyNumberFormat="1" applyFont="1" applyFill="1" applyAlignment="1">
      <alignment horizontal="right" vertical="center"/>
    </xf>
    <xf numFmtId="4" fontId="57" fillId="5" borderId="0" xfId="4" applyNumberFormat="1" applyFont="1" applyFill="1" applyAlignment="1">
      <alignment vertical="center"/>
    </xf>
    <xf numFmtId="0" fontId="56" fillId="5" borderId="0" xfId="4" applyFont="1" applyFill="1" applyAlignment="1">
      <alignment horizontal="right" vertical="top"/>
    </xf>
    <xf numFmtId="4" fontId="57" fillId="5" borderId="0" xfId="4" applyNumberFormat="1" applyFont="1" applyFill="1" applyAlignment="1">
      <alignment vertical="top"/>
    </xf>
    <xf numFmtId="4" fontId="53" fillId="5" borderId="0" xfId="4" applyNumberFormat="1" applyFont="1" applyFill="1" applyAlignment="1">
      <alignment horizontal="center" vertical="top"/>
    </xf>
    <xf numFmtId="164" fontId="54" fillId="5" borderId="0" xfId="4" applyNumberFormat="1" applyFont="1" applyFill="1" applyAlignment="1">
      <alignment vertical="top"/>
    </xf>
    <xf numFmtId="164" fontId="54" fillId="5" borderId="0" xfId="4" applyNumberFormat="1" applyFont="1" applyFill="1" applyAlignment="1">
      <alignment horizontal="right" vertical="top"/>
    </xf>
    <xf numFmtId="0" fontId="58" fillId="5" borderId="0" xfId="5" applyFont="1" applyFill="1"/>
    <xf numFmtId="0" fontId="53" fillId="5" borderId="30" xfId="4" applyFont="1" applyFill="1" applyBorder="1"/>
    <xf numFmtId="0" fontId="58" fillId="5" borderId="0" xfId="5" applyFont="1" applyFill="1" applyAlignment="1">
      <alignment horizontal="center" vertical="center"/>
    </xf>
    <xf numFmtId="0" fontId="53" fillId="5" borderId="0" xfId="4" applyFont="1" applyFill="1" applyAlignment="1">
      <alignment horizontal="center" vertical="center"/>
    </xf>
    <xf numFmtId="0" fontId="53" fillId="5" borderId="0" xfId="4" applyFont="1" applyFill="1" applyAlignment="1">
      <alignment vertical="center"/>
    </xf>
    <xf numFmtId="0" fontId="58" fillId="5" borderId="0" xfId="5" applyFont="1" applyFill="1" applyAlignment="1">
      <alignment vertical="center"/>
    </xf>
    <xf numFmtId="2" fontId="53" fillId="5" borderId="0" xfId="4" applyNumberFormat="1" applyFont="1" applyFill="1" applyAlignment="1">
      <alignment vertical="center"/>
    </xf>
    <xf numFmtId="2" fontId="54" fillId="5" borderId="0" xfId="4" applyNumberFormat="1" applyFont="1" applyFill="1" applyAlignment="1">
      <alignment vertical="top"/>
    </xf>
    <xf numFmtId="0" fontId="56" fillId="5" borderId="0" xfId="4" applyFont="1" applyFill="1" applyAlignment="1">
      <alignment vertical="top"/>
    </xf>
    <xf numFmtId="2" fontId="56" fillId="5" borderId="0" xfId="4" applyNumberFormat="1" applyFont="1" applyFill="1" applyAlignment="1">
      <alignment vertical="center"/>
    </xf>
    <xf numFmtId="165" fontId="56" fillId="5" borderId="0" xfId="4" applyNumberFormat="1" applyFont="1" applyFill="1" applyAlignment="1">
      <alignment vertical="center"/>
    </xf>
    <xf numFmtId="4" fontId="56" fillId="5" borderId="0" xfId="4" applyNumberFormat="1" applyFont="1" applyFill="1" applyAlignment="1">
      <alignment vertical="center"/>
    </xf>
    <xf numFmtId="4" fontId="56" fillId="5" borderId="0" xfId="4" applyNumberFormat="1" applyFont="1" applyFill="1" applyAlignment="1">
      <alignment horizontal="right" vertical="center"/>
    </xf>
    <xf numFmtId="4" fontId="56" fillId="5" borderId="33" xfId="4" applyNumberFormat="1" applyFont="1" applyFill="1" applyBorder="1" applyAlignment="1">
      <alignment vertical="center"/>
    </xf>
    <xf numFmtId="4" fontId="56" fillId="5" borderId="25" xfId="4" applyNumberFormat="1" applyFont="1" applyFill="1" applyBorder="1" applyAlignment="1">
      <alignment horizontal="right" vertical="center"/>
    </xf>
    <xf numFmtId="4" fontId="56" fillId="5" borderId="25" xfId="4" applyNumberFormat="1" applyFont="1" applyFill="1" applyBorder="1" applyAlignment="1">
      <alignment vertical="center"/>
    </xf>
    <xf numFmtId="4" fontId="56" fillId="5" borderId="25" xfId="4" applyNumberFormat="1" applyFont="1" applyFill="1" applyBorder="1" applyAlignment="1">
      <alignment vertical="center" wrapText="1"/>
    </xf>
    <xf numFmtId="0" fontId="56" fillId="5" borderId="25" xfId="4" applyFont="1" applyFill="1" applyBorder="1" applyAlignment="1">
      <alignment horizontal="left" vertical="center" wrapText="1"/>
    </xf>
    <xf numFmtId="49" fontId="59" fillId="5" borderId="34" xfId="4" applyNumberFormat="1" applyFont="1" applyFill="1" applyBorder="1" applyAlignment="1">
      <alignment horizontal="center" vertical="center"/>
    </xf>
    <xf numFmtId="0" fontId="57" fillId="5" borderId="0" xfId="4" applyFont="1" applyFill="1" applyAlignment="1">
      <alignment vertical="top"/>
    </xf>
    <xf numFmtId="2" fontId="57" fillId="5" borderId="0" xfId="4" applyNumberFormat="1" applyFont="1" applyFill="1" applyAlignment="1">
      <alignment vertical="center"/>
    </xf>
    <xf numFmtId="164" fontId="57" fillId="5" borderId="0" xfId="4" applyNumberFormat="1" applyFont="1" applyFill="1" applyAlignment="1">
      <alignment vertical="center"/>
    </xf>
    <xf numFmtId="4" fontId="57" fillId="5" borderId="33" xfId="4" applyNumberFormat="1" applyFont="1" applyFill="1" applyBorder="1" applyAlignment="1">
      <alignment vertical="center"/>
    </xf>
    <xf numFmtId="4" fontId="57" fillId="5" borderId="25" xfId="4" applyNumberFormat="1" applyFont="1" applyFill="1" applyBorder="1" applyAlignment="1">
      <alignment horizontal="right" vertical="center"/>
    </xf>
    <xf numFmtId="4" fontId="57" fillId="5" borderId="1" xfId="4" applyNumberFormat="1" applyFont="1" applyFill="1" applyBorder="1" applyAlignment="1">
      <alignment horizontal="right" vertical="center"/>
    </xf>
    <xf numFmtId="4" fontId="57" fillId="5" borderId="25" xfId="4" applyNumberFormat="1" applyFont="1" applyFill="1" applyBorder="1" applyAlignment="1">
      <alignment vertical="center"/>
    </xf>
    <xf numFmtId="4" fontId="57" fillId="5" borderId="25" xfId="4" applyNumberFormat="1" applyFont="1" applyFill="1" applyBorder="1" applyAlignment="1">
      <alignment vertical="center" wrapText="1"/>
    </xf>
    <xf numFmtId="0" fontId="57" fillId="5" borderId="25" xfId="4" applyFont="1" applyFill="1" applyBorder="1" applyAlignment="1">
      <alignment horizontal="justify" vertical="center"/>
    </xf>
    <xf numFmtId="4" fontId="57" fillId="5" borderId="36" xfId="4" applyNumberFormat="1" applyFont="1" applyFill="1" applyBorder="1" applyAlignment="1">
      <alignment vertical="center"/>
    </xf>
    <xf numFmtId="4" fontId="54" fillId="5" borderId="25" xfId="4" applyNumberFormat="1" applyFont="1" applyFill="1" applyBorder="1" applyAlignment="1">
      <alignment vertical="center"/>
    </xf>
    <xf numFmtId="4" fontId="57" fillId="5" borderId="1" xfId="4" applyNumberFormat="1" applyFont="1" applyFill="1" applyBorder="1" applyAlignment="1">
      <alignment vertical="center"/>
    </xf>
    <xf numFmtId="4" fontId="57" fillId="5" borderId="1" xfId="4" applyNumberFormat="1" applyFont="1" applyFill="1" applyBorder="1" applyAlignment="1">
      <alignment vertical="center" wrapText="1"/>
    </xf>
    <xf numFmtId="49" fontId="57" fillId="5" borderId="25" xfId="4" applyNumberFormat="1" applyFont="1" applyFill="1" applyBorder="1" applyAlignment="1">
      <alignment horizontal="justify" vertical="center"/>
    </xf>
    <xf numFmtId="0" fontId="54" fillId="5" borderId="0" xfId="4" applyFont="1" applyFill="1" applyAlignment="1">
      <alignment vertical="center"/>
    </xf>
    <xf numFmtId="2" fontId="54" fillId="5" borderId="0" xfId="4" applyNumberFormat="1" applyFont="1" applyFill="1" applyAlignment="1">
      <alignment vertical="center"/>
    </xf>
    <xf numFmtId="164" fontId="54" fillId="5" borderId="0" xfId="4" applyNumberFormat="1" applyFont="1" applyFill="1" applyAlignment="1">
      <alignment vertical="center"/>
    </xf>
    <xf numFmtId="4" fontId="54" fillId="5" borderId="0" xfId="4" applyNumberFormat="1" applyFont="1" applyFill="1" applyAlignment="1">
      <alignment vertical="center"/>
    </xf>
    <xf numFmtId="4" fontId="54" fillId="5" borderId="0" xfId="4" applyNumberFormat="1" applyFont="1" applyFill="1" applyAlignment="1">
      <alignment horizontal="right" vertical="center"/>
    </xf>
    <xf numFmtId="4" fontId="56" fillId="5" borderId="36" xfId="4" applyNumberFormat="1" applyFont="1" applyFill="1" applyBorder="1" applyAlignment="1">
      <alignment vertical="center"/>
    </xf>
    <xf numFmtId="0" fontId="56" fillId="5" borderId="1" xfId="4" applyFont="1" applyFill="1" applyBorder="1" applyAlignment="1">
      <alignment horizontal="left" vertical="center" wrapText="1"/>
    </xf>
    <xf numFmtId="0" fontId="56" fillId="5" borderId="0" xfId="4" applyFont="1" applyFill="1" applyAlignment="1">
      <alignment vertical="center"/>
    </xf>
    <xf numFmtId="164" fontId="56" fillId="5" borderId="0" xfId="4" applyNumberFormat="1" applyFont="1" applyFill="1" applyAlignment="1">
      <alignment vertical="center"/>
    </xf>
    <xf numFmtId="0" fontId="57" fillId="5" borderId="25" xfId="4" applyFont="1" applyFill="1" applyBorder="1" applyAlignment="1">
      <alignment horizontal="left" vertical="center" wrapText="1"/>
    </xf>
    <xf numFmtId="0" fontId="61" fillId="5" borderId="34" xfId="4" applyFont="1" applyFill="1" applyBorder="1" applyAlignment="1">
      <alignment horizontal="center" vertical="center"/>
    </xf>
    <xf numFmtId="49" fontId="57" fillId="5" borderId="1" xfId="4" applyNumberFormat="1" applyFont="1" applyFill="1" applyBorder="1" applyAlignment="1">
      <alignment horizontal="left" vertical="center" wrapText="1"/>
    </xf>
    <xf numFmtId="0" fontId="57" fillId="5" borderId="0" xfId="4" applyFont="1" applyFill="1" applyAlignment="1">
      <alignment vertical="center"/>
    </xf>
    <xf numFmtId="0" fontId="57" fillId="5" borderId="25" xfId="4" applyFont="1" applyFill="1" applyBorder="1" applyAlignment="1">
      <alignment vertical="center" wrapText="1"/>
    </xf>
    <xf numFmtId="0" fontId="61" fillId="5" borderId="34" xfId="4" applyFont="1" applyFill="1" applyBorder="1" applyAlignment="1">
      <alignment horizontal="center" vertical="center" textRotation="90"/>
    </xf>
    <xf numFmtId="164" fontId="53" fillId="5" borderId="0" xfId="4" applyNumberFormat="1" applyFont="1" applyFill="1" applyAlignment="1">
      <alignment vertical="center"/>
    </xf>
    <xf numFmtId="4" fontId="53" fillId="5" borderId="0" xfId="4" applyNumberFormat="1" applyFont="1" applyFill="1" applyAlignment="1">
      <alignment vertical="center"/>
    </xf>
    <xf numFmtId="4" fontId="54" fillId="5" borderId="36" xfId="4" applyNumberFormat="1" applyFont="1" applyFill="1" applyBorder="1" applyAlignment="1">
      <alignment vertical="center"/>
    </xf>
    <xf numFmtId="0" fontId="54" fillId="5" borderId="25" xfId="4" applyFont="1" applyFill="1" applyBorder="1" applyAlignment="1">
      <alignment horizontal="left" vertical="center" wrapText="1"/>
    </xf>
    <xf numFmtId="49" fontId="55" fillId="5" borderId="34" xfId="4" applyNumberFormat="1" applyFont="1" applyFill="1" applyBorder="1" applyAlignment="1">
      <alignment horizontal="center" vertical="center"/>
    </xf>
    <xf numFmtId="4" fontId="56" fillId="5" borderId="29" xfId="4" applyNumberFormat="1" applyFont="1" applyFill="1" applyBorder="1" applyAlignment="1">
      <alignment vertical="center"/>
    </xf>
    <xf numFmtId="0" fontId="54" fillId="5" borderId="28" xfId="4" applyFont="1" applyFill="1" applyBorder="1" applyAlignment="1">
      <alignment horizontal="left" vertical="center" wrapText="1"/>
    </xf>
    <xf numFmtId="49" fontId="55" fillId="5" borderId="38" xfId="4" applyNumberFormat="1" applyFont="1" applyFill="1" applyBorder="1" applyAlignment="1">
      <alignment horizontal="center" vertical="center"/>
    </xf>
    <xf numFmtId="49" fontId="61" fillId="5" borderId="39" xfId="4" applyNumberFormat="1" applyFont="1" applyFill="1" applyBorder="1" applyAlignment="1">
      <alignment horizontal="center" vertical="center"/>
    </xf>
    <xf numFmtId="0" fontId="57" fillId="5" borderId="28" xfId="4" applyFont="1" applyFill="1" applyBorder="1" applyAlignment="1">
      <alignment vertical="center" wrapText="1"/>
    </xf>
    <xf numFmtId="49" fontId="61" fillId="5" borderId="34" xfId="4" applyNumberFormat="1" applyFont="1" applyFill="1" applyBorder="1" applyAlignment="1">
      <alignment horizontal="center" vertical="center"/>
    </xf>
    <xf numFmtId="0" fontId="57" fillId="5" borderId="40" xfId="4" applyFont="1" applyFill="1" applyBorder="1" applyAlignment="1">
      <alignment horizontal="left" vertical="top" wrapText="1"/>
    </xf>
    <xf numFmtId="4" fontId="56" fillId="5" borderId="41" xfId="4" applyNumberFormat="1" applyFont="1" applyFill="1" applyBorder="1" applyAlignment="1">
      <alignment vertical="center"/>
    </xf>
    <xf numFmtId="49" fontId="55" fillId="5" borderId="39" xfId="4" applyNumberFormat="1" applyFont="1" applyFill="1" applyBorder="1" applyAlignment="1">
      <alignment horizontal="center" vertical="center"/>
    </xf>
    <xf numFmtId="0" fontId="61" fillId="5" borderId="0" xfId="4" applyFont="1" applyFill="1"/>
    <xf numFmtId="4" fontId="61" fillId="5" borderId="0" xfId="4" applyNumberFormat="1" applyFont="1" applyFill="1"/>
    <xf numFmtId="0" fontId="61" fillId="5" borderId="0" xfId="4" applyFont="1" applyFill="1" applyAlignment="1">
      <alignment horizontal="center"/>
    </xf>
    <xf numFmtId="4" fontId="56" fillId="5" borderId="32" xfId="4" applyNumberFormat="1" applyFont="1" applyFill="1" applyBorder="1" applyAlignment="1">
      <alignment vertical="center"/>
    </xf>
    <xf numFmtId="0" fontId="56" fillId="5" borderId="25" xfId="4" applyFont="1" applyFill="1" applyBorder="1" applyAlignment="1">
      <alignment horizontal="right" vertical="center" wrapText="1"/>
    </xf>
    <xf numFmtId="0" fontId="59" fillId="5" borderId="34" xfId="4" applyFont="1" applyFill="1" applyBorder="1" applyAlignment="1">
      <alignment horizontal="center"/>
    </xf>
    <xf numFmtId="0" fontId="61" fillId="5" borderId="36" xfId="4" applyFont="1" applyFill="1" applyBorder="1" applyAlignment="1">
      <alignment horizontal="center"/>
    </xf>
    <xf numFmtId="0" fontId="61" fillId="5" borderId="25" xfId="4" applyFont="1" applyFill="1" applyBorder="1" applyAlignment="1">
      <alignment horizontal="center"/>
    </xf>
    <xf numFmtId="0" fontId="62" fillId="5" borderId="0" xfId="4" applyFont="1" applyFill="1"/>
    <xf numFmtId="0" fontId="63" fillId="5" borderId="0" xfId="4" applyFont="1" applyFill="1" applyAlignment="1">
      <alignment horizontal="center" wrapText="1"/>
    </xf>
    <xf numFmtId="4" fontId="63" fillId="5" borderId="0" xfId="4" applyNumberFormat="1" applyFont="1" applyFill="1" applyAlignment="1">
      <alignment horizontal="center" vertical="center"/>
    </xf>
    <xf numFmtId="4" fontId="62" fillId="5" borderId="0" xfId="4" applyNumberFormat="1" applyFont="1" applyFill="1" applyAlignment="1">
      <alignment horizontal="center" vertical="center"/>
    </xf>
    <xf numFmtId="0" fontId="62" fillId="5" borderId="0" xfId="4" applyFont="1" applyFill="1" applyAlignment="1">
      <alignment horizontal="center" vertical="center" wrapText="1"/>
    </xf>
    <xf numFmtId="0" fontId="63" fillId="5" borderId="0" xfId="4" applyFont="1" applyFill="1" applyAlignment="1">
      <alignment horizontal="center" vertical="center" wrapText="1"/>
    </xf>
    <xf numFmtId="0" fontId="63" fillId="5" borderId="41" xfId="4" applyFont="1" applyFill="1" applyBorder="1" applyAlignment="1">
      <alignment horizontal="center" vertical="center" wrapText="1"/>
    </xf>
    <xf numFmtId="0" fontId="63" fillId="5" borderId="29" xfId="4" applyFont="1" applyFill="1" applyBorder="1" applyAlignment="1">
      <alignment horizontal="center" vertical="center" wrapText="1"/>
    </xf>
    <xf numFmtId="0" fontId="63" fillId="5" borderId="42" xfId="4" applyFont="1" applyFill="1" applyBorder="1" applyAlignment="1">
      <alignment horizontal="center" vertical="center" wrapText="1"/>
    </xf>
    <xf numFmtId="0" fontId="63" fillId="5" borderId="38" xfId="4" applyFont="1" applyFill="1" applyBorder="1" applyAlignment="1">
      <alignment horizontal="center" vertical="center" wrapText="1"/>
    </xf>
    <xf numFmtId="0" fontId="60" fillId="5" borderId="0" xfId="5" applyFont="1" applyFill="1" applyAlignment="1">
      <alignment horizontal="center" vertical="center" wrapText="1"/>
    </xf>
    <xf numFmtId="0" fontId="65" fillId="5" borderId="0" xfId="5" applyFont="1" applyFill="1"/>
    <xf numFmtId="0" fontId="66" fillId="5" borderId="0" xfId="4" applyFont="1" applyFill="1"/>
    <xf numFmtId="4" fontId="66" fillId="5" borderId="0" xfId="4" applyNumberFormat="1" applyFont="1" applyFill="1"/>
    <xf numFmtId="4" fontId="67" fillId="5" borderId="0" xfId="4" applyNumberFormat="1" applyFont="1" applyFill="1" applyAlignment="1">
      <alignment horizontal="right"/>
    </xf>
    <xf numFmtId="4" fontId="66" fillId="5" borderId="0" xfId="4" applyNumberFormat="1" applyFont="1" applyFill="1" applyAlignment="1">
      <alignment horizontal="right"/>
    </xf>
    <xf numFmtId="0" fontId="66" fillId="5" borderId="0" xfId="4" applyFont="1" applyFill="1" applyAlignment="1">
      <alignment horizontal="right"/>
    </xf>
    <xf numFmtId="0" fontId="57" fillId="5" borderId="0" xfId="4" applyFont="1" applyFill="1" applyAlignment="1">
      <alignment horizontal="right"/>
    </xf>
    <xf numFmtId="0" fontId="66" fillId="5" borderId="0" xfId="4" applyFont="1" applyFill="1" applyAlignment="1">
      <alignment horizontal="left"/>
    </xf>
    <xf numFmtId="0" fontId="53" fillId="5" borderId="0" xfId="4" applyFont="1" applyFill="1" applyAlignment="1">
      <alignment horizontal="center"/>
    </xf>
    <xf numFmtId="0" fontId="58" fillId="5" borderId="0" xfId="5" applyFont="1" applyFill="1" applyAlignment="1">
      <alignment horizontal="center"/>
    </xf>
    <xf numFmtId="0" fontId="70" fillId="5" borderId="0" xfId="4" applyFont="1" applyFill="1" applyAlignment="1">
      <alignment horizontal="center"/>
    </xf>
    <xf numFmtId="0" fontId="55" fillId="5" borderId="0" xfId="4" applyFont="1" applyFill="1" applyAlignment="1">
      <alignment horizontal="center"/>
    </xf>
    <xf numFmtId="0" fontId="54" fillId="5" borderId="0" xfId="4" applyFont="1" applyFill="1" applyAlignment="1">
      <alignment horizontal="center"/>
    </xf>
    <xf numFmtId="0" fontId="70" fillId="5" borderId="0" xfId="4" applyFont="1" applyFill="1" applyAlignment="1">
      <alignment horizontal="left"/>
    </xf>
    <xf numFmtId="0" fontId="55" fillId="5" borderId="0" xfId="4" applyFont="1" applyFill="1" applyAlignment="1">
      <alignment horizontal="left"/>
    </xf>
    <xf numFmtId="0" fontId="71" fillId="5" borderId="0" xfId="5" applyFont="1" applyFill="1"/>
    <xf numFmtId="0" fontId="53" fillId="5" borderId="0" xfId="4" applyFont="1" applyFill="1" applyAlignment="1">
      <alignment horizontal="left"/>
    </xf>
    <xf numFmtId="0" fontId="73" fillId="5" borderId="0" xfId="4" applyFont="1" applyFill="1" applyAlignment="1">
      <alignment horizontal="left"/>
    </xf>
    <xf numFmtId="4" fontId="74" fillId="5" borderId="0" xfId="5" applyNumberFormat="1" applyFont="1" applyFill="1"/>
    <xf numFmtId="4" fontId="58" fillId="5" borderId="0" xfId="5" applyNumberFormat="1" applyFont="1" applyFill="1"/>
    <xf numFmtId="0" fontId="36" fillId="0" borderId="0" xfId="8" applyFont="1"/>
    <xf numFmtId="0" fontId="36" fillId="0" borderId="0" xfId="8" applyFont="1" applyAlignment="1">
      <alignment vertical="center"/>
    </xf>
    <xf numFmtId="0" fontId="36" fillId="0" borderId="0" xfId="8" applyFont="1" applyAlignment="1">
      <alignment horizontal="center" vertical="center"/>
    </xf>
    <xf numFmtId="0" fontId="36" fillId="0" borderId="7" xfId="8" applyFont="1" applyBorder="1" applyAlignment="1">
      <alignment horizontal="center" vertical="center" wrapText="1"/>
    </xf>
    <xf numFmtId="0" fontId="37" fillId="0" borderId="0" xfId="8" applyFont="1"/>
    <xf numFmtId="0" fontId="37" fillId="0" borderId="2" xfId="8" applyFont="1" applyBorder="1" applyAlignment="1">
      <alignment horizontal="center"/>
    </xf>
    <xf numFmtId="0" fontId="37" fillId="0" borderId="0" xfId="8" applyFont="1" applyAlignment="1">
      <alignment horizontal="left"/>
    </xf>
    <xf numFmtId="4" fontId="36" fillId="0" borderId="0" xfId="8" applyNumberFormat="1" applyFont="1" applyAlignment="1">
      <alignment vertical="center"/>
    </xf>
    <xf numFmtId="0" fontId="25" fillId="0" borderId="0" xfId="8" applyFont="1" applyAlignment="1">
      <alignment vertical="center"/>
    </xf>
    <xf numFmtId="0" fontId="27" fillId="0" borderId="17" xfId="8" applyFont="1" applyBorder="1" applyAlignment="1">
      <alignment horizontal="center" vertical="center" wrapText="1"/>
    </xf>
    <xf numFmtId="0" fontId="27" fillId="0" borderId="18" xfId="8" applyFont="1" applyBorder="1" applyAlignment="1">
      <alignment horizontal="center" vertical="center" wrapText="1"/>
    </xf>
    <xf numFmtId="0" fontId="27" fillId="0" borderId="19" xfId="8" applyFont="1" applyBorder="1" applyAlignment="1">
      <alignment horizontal="left" vertical="center" wrapText="1"/>
    </xf>
    <xf numFmtId="4" fontId="27" fillId="0" borderId="20" xfId="8" applyNumberFormat="1" applyFont="1" applyBorder="1" applyAlignment="1">
      <alignment horizontal="center" vertical="center" wrapText="1"/>
    </xf>
    <xf numFmtId="0" fontId="27" fillId="0" borderId="4" xfId="8" applyFont="1" applyBorder="1" applyAlignment="1">
      <alignment horizontal="center" vertical="center" wrapText="1"/>
    </xf>
    <xf numFmtId="0" fontId="24" fillId="0" borderId="4" xfId="8" applyFont="1" applyBorder="1" applyAlignment="1">
      <alignment horizontal="center" vertical="center" wrapText="1"/>
    </xf>
    <xf numFmtId="0" fontId="27" fillId="0" borderId="21" xfId="8" applyFont="1" applyBorder="1" applyAlignment="1">
      <alignment horizontal="left" vertical="center" wrapText="1"/>
    </xf>
    <xf numFmtId="4" fontId="40" fillId="0" borderId="20" xfId="8" applyNumberFormat="1" applyFont="1" applyBorder="1" applyAlignment="1">
      <alignment horizontal="center" vertical="center" wrapText="1"/>
    </xf>
    <xf numFmtId="165" fontId="18" fillId="0" borderId="20" xfId="8" applyNumberFormat="1" applyFont="1" applyBorder="1" applyAlignment="1">
      <alignment horizontal="center" vertical="center" wrapText="1"/>
    </xf>
    <xf numFmtId="0" fontId="18" fillId="0" borderId="4" xfId="8" applyFont="1" applyBorder="1" applyAlignment="1">
      <alignment horizontal="center" vertical="center" wrapText="1"/>
    </xf>
    <xf numFmtId="0" fontId="18" fillId="0" borderId="21" xfId="8" applyFont="1" applyBorder="1" applyAlignment="1">
      <alignment horizontal="left" vertical="center" wrapText="1"/>
    </xf>
    <xf numFmtId="0" fontId="27" fillId="0" borderId="20" xfId="8" applyFont="1" applyBorder="1" applyAlignment="1">
      <alignment horizontal="center" vertical="center" wrapText="1"/>
    </xf>
    <xf numFmtId="0" fontId="18" fillId="0" borderId="20" xfId="8" applyFont="1" applyBorder="1" applyAlignment="1">
      <alignment horizontal="center" vertical="center" wrapText="1"/>
    </xf>
    <xf numFmtId="0" fontId="43" fillId="0" borderId="4" xfId="8" applyFont="1" applyBorder="1" applyAlignment="1">
      <alignment horizontal="center" vertical="center" wrapText="1"/>
    </xf>
    <xf numFmtId="2" fontId="18" fillId="0" borderId="20" xfId="8" applyNumberFormat="1" applyFont="1" applyBorder="1" applyAlignment="1">
      <alignment horizontal="center" vertical="center" wrapText="1"/>
    </xf>
    <xf numFmtId="2" fontId="18" fillId="0" borderId="4" xfId="8" applyNumberFormat="1" applyFont="1" applyBorder="1" applyAlignment="1">
      <alignment horizontal="center" vertical="center" wrapText="1"/>
    </xf>
    <xf numFmtId="0" fontId="18" fillId="0" borderId="22" xfId="8" applyFont="1" applyBorder="1" applyAlignment="1">
      <alignment horizontal="center" vertical="center" wrapText="1"/>
    </xf>
    <xf numFmtId="0" fontId="18" fillId="0" borderId="23" xfId="8" applyFont="1" applyBorder="1" applyAlignment="1">
      <alignment horizontal="center" vertical="center" wrapText="1"/>
    </xf>
    <xf numFmtId="0" fontId="27" fillId="0" borderId="24" xfId="8" applyFont="1" applyBorder="1" applyAlignment="1">
      <alignment horizontal="left" vertical="center" wrapText="1"/>
    </xf>
    <xf numFmtId="0" fontId="13" fillId="0" borderId="25" xfId="8" applyFont="1" applyBorder="1" applyAlignment="1">
      <alignment horizontal="center" vertical="center" wrapText="1"/>
    </xf>
    <xf numFmtId="0" fontId="13" fillId="0" borderId="25" xfId="8" applyFont="1" applyBorder="1" applyAlignment="1">
      <alignment horizontal="center" vertical="center"/>
    </xf>
    <xf numFmtId="0" fontId="36" fillId="0" borderId="25" xfId="8" applyFont="1" applyBorder="1" applyAlignment="1">
      <alignment horizontal="center" vertical="center" wrapText="1"/>
    </xf>
    <xf numFmtId="0" fontId="36" fillId="0" borderId="25" xfId="8" applyFont="1" applyBorder="1"/>
    <xf numFmtId="0" fontId="36" fillId="0" borderId="0" xfId="8" applyFont="1" applyAlignment="1">
      <alignment horizontal="center"/>
    </xf>
    <xf numFmtId="0" fontId="19" fillId="0" borderId="0" xfId="8" applyAlignment="1">
      <alignment vertical="center"/>
    </xf>
    <xf numFmtId="0" fontId="46" fillId="0" borderId="0" xfId="8" applyFont="1"/>
    <xf numFmtId="0" fontId="36" fillId="0" borderId="0" xfId="8" applyFont="1" applyAlignment="1">
      <alignment wrapText="1"/>
    </xf>
    <xf numFmtId="0" fontId="19" fillId="0" borderId="0" xfId="8"/>
    <xf numFmtId="0" fontId="36" fillId="0" borderId="0" xfId="8" applyFont="1" applyAlignment="1">
      <alignment vertical="center" wrapText="1"/>
    </xf>
    <xf numFmtId="0" fontId="8" fillId="0" borderId="0" xfId="17" applyFont="1"/>
    <xf numFmtId="4" fontId="8" fillId="0" borderId="0" xfId="17" applyNumberFormat="1" applyFont="1"/>
    <xf numFmtId="0" fontId="8" fillId="0" borderId="0" xfId="17" applyFont="1" applyAlignment="1">
      <alignment horizontal="center"/>
    </xf>
    <xf numFmtId="0" fontId="76" fillId="0" borderId="0" xfId="18" applyFont="1"/>
    <xf numFmtId="49" fontId="9" fillId="0" borderId="0" xfId="17" applyNumberFormat="1" applyFont="1" applyAlignment="1">
      <alignment vertical="top" wrapText="1"/>
    </xf>
    <xf numFmtId="49" fontId="8" fillId="0" borderId="0" xfId="17" applyNumberFormat="1" applyFont="1" applyAlignment="1">
      <alignment vertical="top" wrapText="1"/>
    </xf>
    <xf numFmtId="0" fontId="8" fillId="0" borderId="0" xfId="17" applyFont="1" applyAlignment="1">
      <alignment vertical="top" wrapText="1"/>
    </xf>
    <xf numFmtId="4" fontId="9" fillId="0" borderId="0" xfId="17" applyNumberFormat="1" applyFont="1" applyAlignment="1">
      <alignment horizontal="center" vertical="center" wrapText="1"/>
    </xf>
    <xf numFmtId="49" fontId="9" fillId="0" borderId="0" xfId="17" applyNumberFormat="1" applyFont="1" applyAlignment="1">
      <alignment horizontal="right" vertical="top" wrapText="1"/>
    </xf>
    <xf numFmtId="49" fontId="9" fillId="0" borderId="0" xfId="17" applyNumberFormat="1" applyFont="1" applyAlignment="1">
      <alignment horizontal="center" vertical="top" wrapText="1"/>
    </xf>
    <xf numFmtId="4" fontId="9" fillId="0" borderId="49" xfId="17" applyNumberFormat="1" applyFont="1" applyBorder="1" applyAlignment="1">
      <alignment horizontal="center" vertical="center" wrapText="1"/>
    </xf>
    <xf numFmtId="4" fontId="8" fillId="0" borderId="25" xfId="17" applyNumberFormat="1" applyFont="1" applyBorder="1" applyAlignment="1">
      <alignment horizontal="center" vertical="center" wrapText="1"/>
    </xf>
    <xf numFmtId="49" fontId="8" fillId="0" borderId="25" xfId="17" applyNumberFormat="1" applyFont="1" applyBorder="1" applyAlignment="1">
      <alignment horizontal="left" vertical="justify" wrapText="1"/>
    </xf>
    <xf numFmtId="49" fontId="9" fillId="0" borderId="25" xfId="17" applyNumberFormat="1" applyFont="1" applyBorder="1" applyAlignment="1">
      <alignment horizontal="center" vertical="top" wrapText="1"/>
    </xf>
    <xf numFmtId="49" fontId="8" fillId="0" borderId="0" xfId="17" applyNumberFormat="1" applyFont="1" applyAlignment="1">
      <alignment horizontal="right" vertical="top" wrapText="1"/>
    </xf>
    <xf numFmtId="49" fontId="8" fillId="0" borderId="25" xfId="17" applyNumberFormat="1" applyFont="1" applyBorder="1" applyAlignment="1">
      <alignment horizontal="center" vertical="top" wrapText="1"/>
    </xf>
    <xf numFmtId="49" fontId="8" fillId="0" borderId="25" xfId="17" applyNumberFormat="1" applyFont="1" applyBorder="1" applyAlignment="1">
      <alignment vertical="justify" wrapText="1"/>
    </xf>
    <xf numFmtId="49" fontId="8" fillId="0" borderId="25" xfId="17" applyNumberFormat="1" applyFont="1" applyBorder="1" applyAlignment="1">
      <alignment horizontal="right" vertical="top" wrapText="1"/>
    </xf>
    <xf numFmtId="4" fontId="9" fillId="0" borderId="25" xfId="17" applyNumberFormat="1" applyFont="1" applyBorder="1" applyAlignment="1">
      <alignment horizontal="center" vertical="center" wrapText="1"/>
    </xf>
    <xf numFmtId="49" fontId="9" fillId="0" borderId="25" xfId="17" applyNumberFormat="1" applyFont="1" applyBorder="1" applyAlignment="1">
      <alignment vertical="justify" wrapText="1"/>
    </xf>
    <xf numFmtId="49" fontId="8" fillId="0" borderId="25" xfId="17" applyNumberFormat="1" applyFont="1" applyBorder="1" applyAlignment="1">
      <alignment horizontal="right" vertical="justify" wrapText="1"/>
    </xf>
    <xf numFmtId="4" fontId="8" fillId="0" borderId="25" xfId="17" applyNumberFormat="1" applyFont="1" applyBorder="1" applyAlignment="1">
      <alignment horizontal="center" vertical="top" wrapText="1"/>
    </xf>
    <xf numFmtId="4" fontId="9" fillId="0" borderId="25" xfId="17" applyNumberFormat="1" applyFont="1" applyBorder="1" applyAlignment="1">
      <alignment horizontal="center" vertical="top" wrapText="1"/>
    </xf>
    <xf numFmtId="0" fontId="9" fillId="0" borderId="25" xfId="17" applyFont="1" applyBorder="1" applyAlignment="1">
      <alignment horizontal="center" vertical="top" wrapText="1"/>
    </xf>
    <xf numFmtId="4" fontId="37" fillId="0" borderId="0" xfId="17" applyNumberFormat="1" applyFont="1" applyAlignment="1">
      <alignment horizontal="right"/>
    </xf>
    <xf numFmtId="0" fontId="9" fillId="0" borderId="0" xfId="17" applyFont="1" applyAlignment="1">
      <alignment horizontal="center"/>
    </xf>
    <xf numFmtId="0" fontId="15" fillId="0" borderId="0" xfId="7" applyFont="1" applyAlignment="1">
      <alignment horizontal="center" vertical="top"/>
    </xf>
    <xf numFmtId="0" fontId="12" fillId="0" borderId="0" xfId="1" applyFont="1" applyAlignment="1">
      <alignment horizontal="center"/>
    </xf>
    <xf numFmtId="0" fontId="14" fillId="0" borderId="0" xfId="1" applyFont="1" applyAlignment="1">
      <alignment horizontal="center"/>
    </xf>
    <xf numFmtId="0" fontId="15" fillId="0" borderId="0" xfId="1" applyFont="1" applyAlignment="1">
      <alignment horizontal="center" vertical="center" wrapText="1"/>
    </xf>
    <xf numFmtId="0" fontId="32" fillId="0" borderId="0" xfId="1" applyFont="1" applyAlignment="1">
      <alignment horizontal="center" vertical="top"/>
    </xf>
    <xf numFmtId="0" fontId="20" fillId="0" borderId="0" xfId="7" applyFont="1" applyAlignment="1">
      <alignment horizontal="center"/>
    </xf>
    <xf numFmtId="4" fontId="27" fillId="0" borderId="4" xfId="8" applyNumberFormat="1" applyFont="1" applyBorder="1" applyAlignment="1">
      <alignment horizontal="center" vertical="center" wrapText="1"/>
    </xf>
    <xf numFmtId="0" fontId="7" fillId="0" borderId="0" xfId="2" applyAlignment="1">
      <alignment horizontal="center"/>
    </xf>
    <xf numFmtId="0" fontId="7" fillId="0" borderId="0" xfId="2"/>
    <xf numFmtId="2" fontId="18" fillId="2" borderId="9" xfId="1" applyNumberFormat="1" applyFont="1" applyFill="1" applyBorder="1" applyAlignment="1">
      <alignment horizontal="right" vertical="center"/>
    </xf>
    <xf numFmtId="2" fontId="12" fillId="0" borderId="9" xfId="1" applyNumberFormat="1" applyFont="1" applyBorder="1" applyAlignment="1">
      <alignment horizontal="right" vertical="center" wrapText="1"/>
    </xf>
    <xf numFmtId="2" fontId="12" fillId="0" borderId="15" xfId="1" applyNumberFormat="1" applyFont="1" applyBorder="1" applyAlignment="1">
      <alignment horizontal="right" vertical="center" wrapText="1"/>
    </xf>
    <xf numFmtId="2" fontId="12" fillId="0" borderId="3" xfId="1" applyNumberFormat="1" applyFont="1" applyBorder="1" applyAlignment="1">
      <alignment horizontal="right" vertical="center" wrapText="1"/>
    </xf>
    <xf numFmtId="2" fontId="12" fillId="2" borderId="9" xfId="1" applyNumberFormat="1" applyFont="1" applyFill="1" applyBorder="1" applyAlignment="1">
      <alignment horizontal="right" vertical="center" wrapText="1"/>
    </xf>
    <xf numFmtId="2" fontId="12" fillId="2" borderId="4" xfId="1" applyNumberFormat="1" applyFont="1" applyFill="1" applyBorder="1" applyAlignment="1">
      <alignment horizontal="right" vertical="center" wrapText="1"/>
    </xf>
    <xf numFmtId="2" fontId="12" fillId="2" borderId="6" xfId="1" applyNumberFormat="1" applyFont="1" applyFill="1" applyBorder="1" applyAlignment="1">
      <alignment horizontal="right" vertical="center" wrapText="1"/>
    </xf>
    <xf numFmtId="2" fontId="12" fillId="2" borderId="8" xfId="1" applyNumberFormat="1" applyFont="1" applyFill="1" applyBorder="1" applyAlignment="1">
      <alignment horizontal="right" vertical="center" wrapText="1"/>
    </xf>
    <xf numFmtId="2" fontId="12" fillId="2" borderId="12" xfId="1" applyNumberFormat="1" applyFont="1" applyFill="1" applyBorder="1" applyAlignment="1">
      <alignment horizontal="right" vertical="center" wrapText="1"/>
    </xf>
    <xf numFmtId="2" fontId="12" fillId="2" borderId="13" xfId="1" applyNumberFormat="1" applyFont="1" applyFill="1" applyBorder="1" applyAlignment="1">
      <alignment horizontal="right" vertical="center" wrapText="1"/>
    </xf>
    <xf numFmtId="2" fontId="12" fillId="2" borderId="5" xfId="1" applyNumberFormat="1" applyFont="1" applyFill="1" applyBorder="1" applyAlignment="1">
      <alignment horizontal="right" vertical="center" wrapText="1"/>
    </xf>
    <xf numFmtId="2" fontId="12" fillId="2" borderId="7" xfId="1" applyNumberFormat="1" applyFont="1" applyFill="1" applyBorder="1" applyAlignment="1">
      <alignment horizontal="right" vertical="center" wrapText="1"/>
    </xf>
    <xf numFmtId="2" fontId="12" fillId="2" borderId="11" xfId="1" applyNumberFormat="1" applyFont="1" applyFill="1" applyBorder="1" applyAlignment="1">
      <alignment horizontal="right" vertical="center" wrapText="1"/>
    </xf>
    <xf numFmtId="2" fontId="12" fillId="0" borderId="11" xfId="1" applyNumberFormat="1" applyFont="1" applyBorder="1" applyAlignment="1">
      <alignment horizontal="right" vertical="center" wrapText="1"/>
    </xf>
    <xf numFmtId="2" fontId="12" fillId="0" borderId="7" xfId="1" applyNumberFormat="1" applyFont="1" applyBorder="1" applyAlignment="1">
      <alignment horizontal="right" vertical="center" wrapText="1"/>
    </xf>
    <xf numFmtId="2" fontId="12" fillId="2" borderId="14" xfId="1" applyNumberFormat="1" applyFont="1" applyFill="1" applyBorder="1" applyAlignment="1">
      <alignment horizontal="right" vertical="center" wrapText="1"/>
    </xf>
    <xf numFmtId="2" fontId="12" fillId="2" borderId="2" xfId="1" applyNumberFormat="1" applyFont="1" applyFill="1" applyBorder="1" applyAlignment="1">
      <alignment horizontal="right" vertical="center" wrapText="1"/>
    </xf>
    <xf numFmtId="2" fontId="12" fillId="0" borderId="4" xfId="1" applyNumberFormat="1" applyFont="1" applyBorder="1" applyAlignment="1">
      <alignment horizontal="right" vertical="center" wrapText="1"/>
    </xf>
    <xf numFmtId="2" fontId="18" fillId="2" borderId="9" xfId="1" applyNumberFormat="1" applyFont="1" applyFill="1" applyBorder="1" applyAlignment="1">
      <alignment horizontal="right" vertical="center" wrapText="1"/>
    </xf>
    <xf numFmtId="2" fontId="18" fillId="2" borderId="4" xfId="1" applyNumberFormat="1" applyFont="1" applyFill="1" applyBorder="1" applyAlignment="1">
      <alignment horizontal="right" vertical="center" wrapText="1"/>
    </xf>
    <xf numFmtId="2" fontId="18" fillId="2" borderId="14" xfId="1" applyNumberFormat="1" applyFont="1" applyFill="1" applyBorder="1" applyAlignment="1">
      <alignment horizontal="right" vertical="center" wrapText="1"/>
    </xf>
    <xf numFmtId="2" fontId="12" fillId="0" borderId="5" xfId="1" applyNumberFormat="1" applyFont="1" applyBorder="1" applyAlignment="1">
      <alignment horizontal="right" vertical="center" wrapText="1"/>
    </xf>
    <xf numFmtId="2" fontId="12" fillId="2" borderId="10" xfId="1" applyNumberFormat="1" applyFont="1" applyFill="1" applyBorder="1" applyAlignment="1">
      <alignment horizontal="right" vertical="center" wrapText="1"/>
    </xf>
    <xf numFmtId="2" fontId="12" fillId="2" borderId="3" xfId="1" applyNumberFormat="1" applyFont="1" applyFill="1" applyBorder="1" applyAlignment="1">
      <alignment horizontal="right" vertical="center" wrapText="1"/>
    </xf>
    <xf numFmtId="2" fontId="12" fillId="2" borderId="15" xfId="1" applyNumberFormat="1" applyFont="1" applyFill="1" applyBorder="1" applyAlignment="1">
      <alignment horizontal="right" vertical="center" wrapText="1"/>
    </xf>
    <xf numFmtId="2" fontId="12" fillId="2" borderId="16" xfId="1" applyNumberFormat="1" applyFont="1" applyFill="1" applyBorder="1" applyAlignment="1">
      <alignment horizontal="right" vertical="center" wrapText="1"/>
    </xf>
    <xf numFmtId="2" fontId="12" fillId="0" borderId="13" xfId="1" applyNumberFormat="1" applyFont="1" applyBorder="1" applyAlignment="1">
      <alignment horizontal="right" vertical="center" wrapText="1"/>
    </xf>
    <xf numFmtId="2" fontId="12" fillId="0" borderId="6" xfId="1" applyNumberFormat="1" applyFont="1" applyBorder="1" applyAlignment="1">
      <alignment horizontal="right" vertical="center" wrapText="1"/>
    </xf>
    <xf numFmtId="2" fontId="12" fillId="0" borderId="2" xfId="1" applyNumberFormat="1" applyFont="1" applyBorder="1" applyAlignment="1">
      <alignment horizontal="right" vertical="center" wrapText="1"/>
    </xf>
    <xf numFmtId="0" fontId="19" fillId="0" borderId="0" xfId="2" applyFont="1" applyAlignment="1">
      <alignment wrapText="1"/>
    </xf>
    <xf numFmtId="2" fontId="18" fillId="2" borderId="6" xfId="1" applyNumberFormat="1" applyFont="1" applyFill="1" applyBorder="1" applyAlignment="1">
      <alignment horizontal="right" vertical="center" wrapText="1"/>
    </xf>
    <xf numFmtId="2" fontId="12" fillId="0" borderId="8" xfId="1" applyNumberFormat="1" applyFont="1" applyBorder="1" applyAlignment="1">
      <alignment horizontal="right" vertical="center" wrapText="1"/>
    </xf>
    <xf numFmtId="2" fontId="12" fillId="0" borderId="10" xfId="1" applyNumberFormat="1" applyFont="1" applyBorder="1" applyAlignment="1">
      <alignment horizontal="right" vertical="center" wrapText="1"/>
    </xf>
    <xf numFmtId="2" fontId="12" fillId="0" borderId="14" xfId="1" applyNumberFormat="1" applyFont="1" applyBorder="1" applyAlignment="1">
      <alignment horizontal="right" vertical="center" wrapText="1"/>
    </xf>
    <xf numFmtId="0" fontId="19" fillId="0" borderId="4" xfId="2" applyFont="1" applyBorder="1" applyAlignment="1">
      <alignment wrapText="1"/>
    </xf>
    <xf numFmtId="2" fontId="12" fillId="2" borderId="9" xfId="1" applyNumberFormat="1" applyFont="1" applyFill="1" applyBorder="1" applyAlignment="1">
      <alignment horizontal="right" vertical="center"/>
    </xf>
    <xf numFmtId="2" fontId="12" fillId="2" borderId="4" xfId="1" applyNumberFormat="1" applyFont="1" applyFill="1" applyBorder="1" applyAlignment="1">
      <alignment horizontal="right" vertical="center"/>
    </xf>
    <xf numFmtId="2" fontId="12" fillId="2" borderId="6" xfId="1" applyNumberFormat="1" applyFont="1" applyFill="1" applyBorder="1" applyAlignment="1">
      <alignment horizontal="right" vertical="center"/>
    </xf>
    <xf numFmtId="0" fontId="8" fillId="0" borderId="0" xfId="2" applyFont="1" applyAlignment="1">
      <alignment horizontal="justify" vertical="center"/>
    </xf>
    <xf numFmtId="2" fontId="18" fillId="2" borderId="13" xfId="1" applyNumberFormat="1" applyFont="1" applyFill="1" applyBorder="1" applyAlignment="1">
      <alignment horizontal="right" vertical="center" wrapText="1"/>
    </xf>
    <xf numFmtId="2" fontId="18" fillId="2" borderId="8" xfId="1" applyNumberFormat="1" applyFont="1" applyFill="1" applyBorder="1" applyAlignment="1">
      <alignment horizontal="right" vertical="center" wrapText="1"/>
    </xf>
    <xf numFmtId="43" fontId="0" fillId="0" borderId="0" xfId="19" applyFont="1" applyFill="1"/>
    <xf numFmtId="2" fontId="18" fillId="2" borderId="3" xfId="1" applyNumberFormat="1" applyFont="1" applyFill="1" applyBorder="1" applyAlignment="1">
      <alignment horizontal="right" vertical="center" wrapText="1"/>
    </xf>
    <xf numFmtId="2" fontId="18" fillId="2" borderId="15" xfId="1" applyNumberFormat="1" applyFont="1" applyFill="1" applyBorder="1" applyAlignment="1">
      <alignment horizontal="right" vertical="center" wrapText="1"/>
    </xf>
    <xf numFmtId="0" fontId="7" fillId="0" borderId="2" xfId="2" applyBorder="1" applyAlignment="1">
      <alignment horizontal="center"/>
    </xf>
    <xf numFmtId="0" fontId="18" fillId="0" borderId="2" xfId="2" applyFont="1" applyBorder="1" applyAlignment="1">
      <alignment horizontal="center"/>
    </xf>
    <xf numFmtId="0" fontId="12" fillId="0" borderId="0" xfId="2" applyFont="1"/>
    <xf numFmtId="0" fontId="15" fillId="0" borderId="7" xfId="2" applyFont="1" applyBorder="1" applyAlignment="1">
      <alignment horizontal="right"/>
    </xf>
    <xf numFmtId="0" fontId="12" fillId="0" borderId="4" xfId="2" applyFont="1" applyBorder="1"/>
    <xf numFmtId="0" fontId="12" fillId="0" borderId="6" xfId="2" applyFont="1" applyBorder="1"/>
    <xf numFmtId="0" fontId="15" fillId="0" borderId="3" xfId="2" applyFont="1" applyBorder="1" applyAlignment="1">
      <alignment horizontal="right"/>
    </xf>
    <xf numFmtId="0" fontId="15" fillId="0" borderId="0" xfId="2" applyFont="1" applyAlignment="1">
      <alignment horizontal="right"/>
    </xf>
    <xf numFmtId="0" fontId="12" fillId="0" borderId="2" xfId="2" applyFont="1" applyBorder="1"/>
    <xf numFmtId="0" fontId="14" fillId="0" borderId="0" xfId="2" applyFont="1" applyAlignment="1">
      <alignment horizontal="center"/>
    </xf>
    <xf numFmtId="0" fontId="13" fillId="0" borderId="0" xfId="2" applyFont="1" applyAlignment="1">
      <alignment horizontal="center" wrapText="1"/>
    </xf>
    <xf numFmtId="0" fontId="7" fillId="0" borderId="0" xfId="2" applyAlignment="1">
      <alignment wrapText="1"/>
    </xf>
    <xf numFmtId="0" fontId="7" fillId="0" borderId="2" xfId="20" applyBorder="1"/>
    <xf numFmtId="0" fontId="16" fillId="0" borderId="0" xfId="2" applyFont="1"/>
    <xf numFmtId="0" fontId="51" fillId="0" borderId="0" xfId="2" applyFont="1" applyAlignment="1">
      <alignment horizontal="center" vertical="center"/>
    </xf>
    <xf numFmtId="0" fontId="7" fillId="0" borderId="0" xfId="2" applyAlignment="1">
      <alignment vertical="center"/>
    </xf>
    <xf numFmtId="0" fontId="13" fillId="0" borderId="0" xfId="2" applyFont="1" applyAlignment="1">
      <alignment vertical="center"/>
    </xf>
    <xf numFmtId="0" fontId="13" fillId="0" borderId="0" xfId="2" applyFont="1" applyAlignment="1">
      <alignment horizontal="right" vertical="center"/>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xf>
    <xf numFmtId="0" fontId="50" fillId="0" borderId="0" xfId="0" applyFont="1" applyAlignment="1">
      <alignment horizontal="left" wrapText="1"/>
    </xf>
    <xf numFmtId="4" fontId="8" fillId="0" borderId="0" xfId="17" applyNumberFormat="1" applyFont="1" applyAlignment="1">
      <alignment horizontal="left" vertical="top"/>
    </xf>
    <xf numFmtId="0" fontId="37" fillId="0" borderId="0" xfId="17" applyFont="1" applyAlignment="1">
      <alignment horizontal="center" vertical="top"/>
    </xf>
    <xf numFmtId="0" fontId="47" fillId="0" borderId="0" xfId="17" applyFont="1" applyAlignment="1">
      <alignment horizontal="center"/>
    </xf>
    <xf numFmtId="0" fontId="9" fillId="0" borderId="0" xfId="17" applyFont="1" applyAlignment="1">
      <alignment horizontal="center"/>
    </xf>
    <xf numFmtId="0" fontId="8" fillId="0" borderId="0" xfId="17" applyFont="1" applyAlignment="1">
      <alignment horizontal="center"/>
    </xf>
    <xf numFmtId="0" fontId="79" fillId="0" borderId="0" xfId="17" applyFont="1" applyAlignment="1">
      <alignment horizontal="center"/>
    </xf>
    <xf numFmtId="4" fontId="8" fillId="0" borderId="0" xfId="17" applyNumberFormat="1" applyFont="1" applyAlignment="1">
      <alignment horizontal="left" vertical="center"/>
    </xf>
    <xf numFmtId="4" fontId="8" fillId="0" borderId="0" xfId="17" applyNumberFormat="1" applyFont="1" applyAlignment="1">
      <alignment horizontal="left"/>
    </xf>
    <xf numFmtId="0" fontId="77" fillId="0" borderId="30" xfId="17" applyFont="1" applyBorder="1" applyAlignment="1">
      <alignment horizontal="left"/>
    </xf>
    <xf numFmtId="0" fontId="9" fillId="0" borderId="25" xfId="17" applyFont="1" applyBorder="1" applyAlignment="1">
      <alignment horizontal="center" vertical="top" wrapText="1"/>
    </xf>
    <xf numFmtId="4" fontId="9" fillId="0" borderId="25" xfId="17" applyNumberFormat="1" applyFont="1" applyBorder="1" applyAlignment="1">
      <alignment horizontal="center" vertical="top" wrapText="1"/>
    </xf>
    <xf numFmtId="49" fontId="9" fillId="0" borderId="29" xfId="17" applyNumberFormat="1" applyFont="1" applyBorder="1" applyAlignment="1">
      <alignment horizontal="center" vertical="top" wrapText="1"/>
    </xf>
    <xf numFmtId="49" fontId="9" fillId="0" borderId="32" xfId="17" applyNumberFormat="1" applyFont="1" applyBorder="1" applyAlignment="1">
      <alignment horizontal="center" vertical="top" wrapText="1"/>
    </xf>
    <xf numFmtId="49" fontId="9" fillId="0" borderId="1" xfId="17" applyNumberFormat="1" applyFont="1" applyBorder="1" applyAlignment="1">
      <alignment horizontal="center" vertical="top" wrapText="1"/>
    </xf>
    <xf numFmtId="49" fontId="8" fillId="0" borderId="29" xfId="17" applyNumberFormat="1" applyFont="1" applyBorder="1" applyAlignment="1">
      <alignment horizontal="center" vertical="top" wrapText="1"/>
    </xf>
    <xf numFmtId="49" fontId="8" fillId="0" borderId="32" xfId="17" applyNumberFormat="1" applyFont="1" applyBorder="1" applyAlignment="1">
      <alignment horizontal="center" vertical="top" wrapText="1"/>
    </xf>
    <xf numFmtId="49" fontId="8" fillId="0" borderId="1" xfId="17" applyNumberFormat="1" applyFont="1" applyBorder="1" applyAlignment="1">
      <alignment horizontal="center" vertical="top" wrapText="1"/>
    </xf>
    <xf numFmtId="49" fontId="8" fillId="0" borderId="25" xfId="17" applyNumberFormat="1" applyFont="1" applyBorder="1" applyAlignment="1">
      <alignment horizontal="center" vertical="top" wrapText="1"/>
    </xf>
    <xf numFmtId="49" fontId="9" fillId="0" borderId="50" xfId="17" applyNumberFormat="1" applyFont="1" applyBorder="1" applyAlignment="1">
      <alignment horizontal="right" vertical="top" wrapText="1"/>
    </xf>
    <xf numFmtId="49" fontId="9" fillId="0" borderId="49" xfId="17" applyNumberFormat="1" applyFont="1" applyBorder="1" applyAlignment="1">
      <alignment horizontal="right" vertical="top" wrapText="1"/>
    </xf>
    <xf numFmtId="4" fontId="37" fillId="0" borderId="0" xfId="17" applyNumberFormat="1" applyFont="1" applyAlignment="1">
      <alignment horizontal="center" vertical="top"/>
    </xf>
    <xf numFmtId="0" fontId="8" fillId="0" borderId="0" xfId="17" applyFont="1" applyAlignment="1">
      <alignment horizontal="left" vertical="top" wrapText="1"/>
    </xf>
    <xf numFmtId="4" fontId="8" fillId="0" borderId="30" xfId="17" applyNumberFormat="1" applyFont="1" applyBorder="1" applyAlignment="1">
      <alignment horizontal="center"/>
    </xf>
    <xf numFmtId="4" fontId="37" fillId="0" borderId="31" xfId="17" applyNumberFormat="1" applyFont="1" applyBorder="1" applyAlignment="1">
      <alignment horizontal="center" vertical="top"/>
    </xf>
    <xf numFmtId="0" fontId="8" fillId="0" borderId="0" xfId="17" applyFont="1" applyAlignment="1">
      <alignment horizontal="left"/>
    </xf>
    <xf numFmtId="0" fontId="53" fillId="5" borderId="0" xfId="4" applyFont="1" applyFill="1" applyAlignment="1">
      <alignment horizontal="center"/>
    </xf>
    <xf numFmtId="49" fontId="55" fillId="5" borderId="38" xfId="4" applyNumberFormat="1" applyFont="1" applyFill="1" applyBorder="1" applyAlignment="1">
      <alignment horizontal="center" vertical="center"/>
    </xf>
    <xf numFmtId="0" fontId="60" fillId="5" borderId="37" xfId="5" applyFont="1" applyFill="1" applyBorder="1" applyAlignment="1">
      <alignment horizontal="center" vertical="center"/>
    </xf>
    <xf numFmtId="0" fontId="60" fillId="5" borderId="35" xfId="5" applyFont="1" applyFill="1" applyBorder="1" applyAlignment="1">
      <alignment horizontal="center" vertical="center"/>
    </xf>
    <xf numFmtId="0" fontId="53" fillId="5" borderId="0" xfId="4" applyFont="1" applyFill="1" applyAlignment="1">
      <alignment horizontal="center" vertical="center"/>
    </xf>
    <xf numFmtId="0" fontId="58" fillId="5" borderId="0" xfId="5" applyFont="1" applyFill="1" applyAlignment="1">
      <alignment horizontal="center" vertical="center"/>
    </xf>
    <xf numFmtId="0" fontId="53" fillId="5" borderId="0" xfId="4" applyFont="1" applyFill="1" applyAlignment="1">
      <alignment horizontal="right"/>
    </xf>
    <xf numFmtId="0" fontId="58" fillId="5" borderId="0" xfId="5" applyFont="1" applyFill="1" applyAlignment="1">
      <alignment horizontal="right"/>
    </xf>
    <xf numFmtId="0" fontId="58" fillId="5" borderId="0" xfId="5" applyFont="1" applyFill="1"/>
    <xf numFmtId="0" fontId="53" fillId="5" borderId="31" xfId="4" applyFont="1" applyFill="1" applyBorder="1" applyAlignment="1">
      <alignment horizontal="center" vertical="center"/>
    </xf>
    <xf numFmtId="0" fontId="58" fillId="5" borderId="31" xfId="5" applyFont="1" applyFill="1" applyBorder="1" applyAlignment="1">
      <alignment horizontal="center" vertical="center"/>
    </xf>
    <xf numFmtId="0" fontId="53" fillId="5" borderId="0" xfId="4" applyFont="1" applyFill="1"/>
    <xf numFmtId="0" fontId="63" fillId="5" borderId="44" xfId="4" applyFont="1" applyFill="1" applyBorder="1" applyAlignment="1">
      <alignment horizontal="center" vertical="center" wrapText="1"/>
    </xf>
    <xf numFmtId="0" fontId="60" fillId="5" borderId="43" xfId="5" applyFont="1" applyFill="1" applyBorder="1" applyAlignment="1">
      <alignment horizontal="center" vertical="center" wrapText="1"/>
    </xf>
    <xf numFmtId="0" fontId="53" fillId="5" borderId="0" xfId="4" applyFont="1" applyFill="1" applyAlignment="1">
      <alignment vertical="center" wrapText="1"/>
    </xf>
    <xf numFmtId="0" fontId="58" fillId="5" borderId="0" xfId="5" applyFont="1" applyFill="1" applyAlignment="1">
      <alignment vertical="center" wrapText="1"/>
    </xf>
    <xf numFmtId="0" fontId="53" fillId="5" borderId="0" xfId="4" applyFont="1" applyFill="1" applyAlignment="1">
      <alignment horizontal="right" vertical="center"/>
    </xf>
    <xf numFmtId="0" fontId="58" fillId="5" borderId="0" xfId="5" applyFont="1" applyFill="1" applyAlignment="1">
      <alignment horizontal="right" vertical="center"/>
    </xf>
    <xf numFmtId="0" fontId="58" fillId="5" borderId="0" xfId="5" applyFont="1" applyFill="1" applyAlignment="1">
      <alignment vertical="center"/>
    </xf>
    <xf numFmtId="0" fontId="58" fillId="5" borderId="0" xfId="5" applyFont="1" applyFill="1" applyAlignment="1">
      <alignment horizontal="center"/>
    </xf>
    <xf numFmtId="0" fontId="70" fillId="5" borderId="0" xfId="4" applyFont="1" applyFill="1" applyAlignment="1">
      <alignment horizontal="center"/>
    </xf>
    <xf numFmtId="0" fontId="66" fillId="5" borderId="30" xfId="9" applyFont="1" applyFill="1" applyBorder="1" applyAlignment="1">
      <alignment horizontal="left" vertical="center"/>
    </xf>
    <xf numFmtId="0" fontId="68" fillId="5" borderId="30" xfId="5" applyFont="1" applyFill="1" applyBorder="1"/>
    <xf numFmtId="0" fontId="63" fillId="5" borderId="48" xfId="4" applyFont="1" applyFill="1" applyBorder="1" applyAlignment="1">
      <alignment horizontal="center" vertical="center" wrapText="1"/>
    </xf>
    <xf numFmtId="0" fontId="60" fillId="5" borderId="45" xfId="5" applyFont="1" applyFill="1" applyBorder="1" applyAlignment="1">
      <alignment horizontal="center" vertical="center" wrapText="1"/>
    </xf>
    <xf numFmtId="0" fontId="63" fillId="5" borderId="46" xfId="4" applyFont="1" applyFill="1" applyBorder="1" applyAlignment="1">
      <alignment horizontal="center" vertical="center" wrapText="1"/>
    </xf>
    <xf numFmtId="0" fontId="60" fillId="5" borderId="32" xfId="5" applyFont="1" applyFill="1" applyBorder="1" applyAlignment="1">
      <alignment horizontal="center" vertical="center" wrapText="1"/>
    </xf>
    <xf numFmtId="0" fontId="63" fillId="5" borderId="47" xfId="4" applyFont="1" applyFill="1" applyBorder="1" applyAlignment="1">
      <alignment horizontal="center" vertical="center" wrapText="1"/>
    </xf>
    <xf numFmtId="0" fontId="64" fillId="5" borderId="32" xfId="5" applyFont="1" applyFill="1" applyBorder="1" applyAlignment="1">
      <alignment horizontal="center" vertical="center" wrapText="1"/>
    </xf>
    <xf numFmtId="0" fontId="53" fillId="5" borderId="0" xfId="4" applyFont="1" applyFill="1" applyAlignment="1">
      <alignment wrapText="1"/>
    </xf>
    <xf numFmtId="0" fontId="72" fillId="5" borderId="0" xfId="5" applyFont="1" applyFill="1" applyAlignment="1">
      <alignment wrapText="1"/>
    </xf>
    <xf numFmtId="0" fontId="54" fillId="5" borderId="0" xfId="4" applyFont="1" applyFill="1" applyAlignment="1">
      <alignment horizontal="center"/>
    </xf>
    <xf numFmtId="0" fontId="15" fillId="0" borderId="0" xfId="1" applyFont="1" applyAlignment="1">
      <alignment horizontal="center" vertical="center" wrapText="1"/>
    </xf>
    <xf numFmtId="0" fontId="12" fillId="0" borderId="0" xfId="1" applyFont="1"/>
    <xf numFmtId="0" fontId="7" fillId="0" borderId="0" xfId="2"/>
    <xf numFmtId="0" fontId="15" fillId="0" borderId="7" xfId="1" applyFont="1" applyBorder="1" applyAlignment="1">
      <alignment horizontal="center" vertical="top" wrapText="1"/>
    </xf>
    <xf numFmtId="0" fontId="7" fillId="0" borderId="7" xfId="2" applyBorder="1" applyAlignment="1">
      <alignment horizontal="center" wrapText="1"/>
    </xf>
    <xf numFmtId="0" fontId="32" fillId="0" borderId="0" xfId="1" applyFont="1" applyAlignment="1">
      <alignment horizontal="center" vertical="top"/>
    </xf>
    <xf numFmtId="49" fontId="22" fillId="0" borderId="10" xfId="1" applyNumberFormat="1" applyFont="1" applyBorder="1" applyAlignment="1">
      <alignment horizontal="left" vertical="center" wrapText="1"/>
    </xf>
    <xf numFmtId="0" fontId="23" fillId="0" borderId="7" xfId="2" applyFont="1" applyBorder="1" applyAlignment="1">
      <alignment horizontal="left" vertical="center" wrapText="1"/>
    </xf>
    <xf numFmtId="0" fontId="23" fillId="0" borderId="12" xfId="2" applyFont="1" applyBorder="1" applyAlignment="1">
      <alignment horizontal="left" vertical="center" wrapText="1"/>
    </xf>
    <xf numFmtId="0" fontId="23" fillId="0" borderId="2" xfId="2" applyFont="1" applyBorder="1" applyAlignment="1">
      <alignment horizontal="left" vertical="center" wrapText="1"/>
    </xf>
    <xf numFmtId="0" fontId="22" fillId="0" borderId="5" xfId="1" applyFont="1" applyBorder="1" applyAlignment="1">
      <alignment horizontal="center" vertical="center"/>
    </xf>
    <xf numFmtId="0" fontId="23" fillId="0" borderId="8" xfId="2" applyFont="1" applyBorder="1" applyAlignment="1">
      <alignment horizontal="center"/>
    </xf>
    <xf numFmtId="0" fontId="24" fillId="0" borderId="11" xfId="2" applyFont="1" applyBorder="1" applyAlignment="1">
      <alignment horizontal="center" vertical="center" wrapText="1"/>
    </xf>
    <xf numFmtId="0" fontId="26" fillId="0" borderId="13" xfId="2" applyFont="1" applyBorder="1" applyAlignment="1">
      <alignment horizontal="center" vertical="center" wrapText="1"/>
    </xf>
    <xf numFmtId="0" fontId="25" fillId="0" borderId="6" xfId="2" applyFont="1" applyBorder="1" applyAlignment="1">
      <alignment horizontal="center" wrapText="1"/>
    </xf>
    <xf numFmtId="0" fontId="25" fillId="0" borderId="9" xfId="2" applyFont="1" applyBorder="1" applyAlignment="1">
      <alignment horizontal="center" wrapText="1"/>
    </xf>
    <xf numFmtId="164" fontId="22" fillId="0" borderId="5" xfId="1" applyNumberFormat="1" applyFont="1" applyBorder="1" applyAlignment="1">
      <alignment horizontal="center" vertical="center" wrapText="1"/>
    </xf>
    <xf numFmtId="0" fontId="23" fillId="0" borderId="8" xfId="2" applyFont="1" applyBorder="1" applyAlignment="1">
      <alignment horizontal="center" wrapText="1"/>
    </xf>
    <xf numFmtId="164" fontId="22" fillId="0" borderId="11" xfId="1" applyNumberFormat="1" applyFont="1" applyBorder="1" applyAlignment="1">
      <alignment horizontal="center" vertical="center" wrapText="1"/>
    </xf>
    <xf numFmtId="0" fontId="23" fillId="0" borderId="13" xfId="2" applyFont="1" applyBorder="1" applyAlignment="1">
      <alignment wrapText="1"/>
    </xf>
    <xf numFmtId="0" fontId="15" fillId="0" borderId="0" xfId="2" applyFont="1" applyAlignment="1">
      <alignment horizontal="right"/>
    </xf>
    <xf numFmtId="49" fontId="13" fillId="0" borderId="6" xfId="1" applyNumberFormat="1" applyFont="1" applyBorder="1" applyAlignment="1">
      <alignment horizontal="center" vertical="center"/>
    </xf>
    <xf numFmtId="49" fontId="13" fillId="0" borderId="14" xfId="1" applyNumberFormat="1" applyFont="1" applyBorder="1" applyAlignment="1">
      <alignment horizontal="center" vertical="center"/>
    </xf>
    <xf numFmtId="49" fontId="13" fillId="0" borderId="9" xfId="1" applyNumberFormat="1" applyFont="1" applyBorder="1" applyAlignment="1">
      <alignment horizontal="center" vertical="center"/>
    </xf>
    <xf numFmtId="164" fontId="18" fillId="0" borderId="2" xfId="1" applyNumberFormat="1" applyFont="1" applyBorder="1" applyAlignment="1">
      <alignment horizontal="center" vertical="center"/>
    </xf>
    <xf numFmtId="0" fontId="12" fillId="0" borderId="2" xfId="1" applyFont="1" applyBorder="1" applyAlignment="1">
      <alignment horizontal="center" wrapText="1"/>
    </xf>
    <xf numFmtId="0" fontId="12" fillId="0" borderId="2" xfId="1" applyFont="1" applyBorder="1" applyAlignment="1">
      <alignment horizontal="center" vertical="center"/>
    </xf>
    <xf numFmtId="0" fontId="14" fillId="0" borderId="0" xfId="1" applyFont="1" applyAlignment="1">
      <alignment horizontal="center"/>
    </xf>
    <xf numFmtId="0" fontId="17" fillId="0" borderId="0" xfId="1" applyFont="1" applyAlignment="1">
      <alignment horizontal="center" vertical="center" wrapText="1"/>
    </xf>
    <xf numFmtId="0" fontId="12" fillId="0" borderId="0" xfId="1" applyFont="1" applyAlignment="1">
      <alignment horizontal="center"/>
    </xf>
    <xf numFmtId="0" fontId="14" fillId="0" borderId="0" xfId="1" applyFont="1"/>
    <xf numFmtId="0" fontId="49" fillId="0" borderId="0" xfId="1" applyFont="1" applyAlignment="1">
      <alignment horizontal="center"/>
    </xf>
    <xf numFmtId="0" fontId="15" fillId="0" borderId="0" xfId="7" applyFont="1" applyAlignment="1">
      <alignment horizontal="center" vertical="top"/>
    </xf>
    <xf numFmtId="0" fontId="16" fillId="0" borderId="0" xfId="2" applyFont="1"/>
    <xf numFmtId="0" fontId="9" fillId="0" borderId="0" xfId="2" applyFont="1" applyAlignment="1">
      <alignment horizontal="center"/>
    </xf>
    <xf numFmtId="0" fontId="37" fillId="0" borderId="0" xfId="8" applyFont="1" applyAlignment="1">
      <alignment horizontal="left"/>
    </xf>
    <xf numFmtId="0" fontId="37" fillId="0" borderId="2" xfId="8" applyFont="1" applyBorder="1" applyAlignment="1">
      <alignment horizontal="center"/>
    </xf>
    <xf numFmtId="0" fontId="36" fillId="0" borderId="7" xfId="8" applyFont="1" applyBorder="1" applyAlignment="1">
      <alignment horizontal="center" vertical="center"/>
    </xf>
    <xf numFmtId="0" fontId="38" fillId="0" borderId="0" xfId="8" applyFont="1" applyAlignment="1">
      <alignment horizontal="left" vertical="center" wrapText="1"/>
    </xf>
    <xf numFmtId="0" fontId="36" fillId="0" borderId="0" xfId="8" applyFont="1" applyAlignment="1">
      <alignment horizontal="left" vertical="center" wrapText="1"/>
    </xf>
    <xf numFmtId="0" fontId="36" fillId="0" borderId="0" xfId="8" applyFont="1" applyAlignment="1">
      <alignment horizontal="left" wrapText="1"/>
    </xf>
    <xf numFmtId="0" fontId="36" fillId="0" borderId="0" xfId="8" applyFont="1" applyAlignment="1">
      <alignment horizontal="center" vertical="center"/>
    </xf>
    <xf numFmtId="49" fontId="20" fillId="0" borderId="0" xfId="12" applyNumberFormat="1" applyFont="1" applyAlignment="1">
      <alignment horizontal="left"/>
    </xf>
    <xf numFmtId="0" fontId="36" fillId="0" borderId="25" xfId="8" applyFont="1" applyBorder="1" applyAlignment="1">
      <alignment horizontal="center"/>
    </xf>
    <xf numFmtId="49" fontId="44" fillId="0" borderId="14" xfId="12" applyNumberFormat="1" applyFont="1" applyBorder="1" applyAlignment="1">
      <alignment horizontal="left"/>
    </xf>
    <xf numFmtId="164" fontId="20" fillId="0" borderId="0" xfId="12" applyNumberFormat="1" applyFont="1" applyAlignment="1">
      <alignment horizontal="center"/>
    </xf>
    <xf numFmtId="0" fontId="36" fillId="0" borderId="25" xfId="8" applyFont="1" applyBorder="1" applyAlignment="1">
      <alignment horizontal="center" vertical="center" wrapText="1"/>
    </xf>
    <xf numFmtId="0" fontId="36" fillId="0" borderId="29" xfId="8" applyFont="1" applyBorder="1" applyAlignment="1">
      <alignment horizontal="center" vertical="center" wrapText="1"/>
    </xf>
    <xf numFmtId="0" fontId="36" fillId="0" borderId="1" xfId="8" applyFont="1" applyBorder="1" applyAlignment="1">
      <alignment horizontal="center" vertical="center" wrapText="1"/>
    </xf>
    <xf numFmtId="0" fontId="36" fillId="0" borderId="28" xfId="8" applyFont="1" applyBorder="1" applyAlignment="1">
      <alignment horizontal="center" vertical="center" wrapText="1"/>
    </xf>
    <xf numFmtId="0" fontId="36" fillId="0" borderId="27" xfId="8" applyFont="1" applyBorder="1" applyAlignment="1">
      <alignment horizontal="center" vertical="center" wrapText="1"/>
    </xf>
    <xf numFmtId="0" fontId="36" fillId="0" borderId="26" xfId="8" applyFont="1" applyBorder="1" applyAlignment="1">
      <alignment horizontal="center" vertical="center" wrapText="1"/>
    </xf>
    <xf numFmtId="1" fontId="24" fillId="0" borderId="25" xfId="8" applyNumberFormat="1" applyFont="1" applyBorder="1" applyAlignment="1" applyProtection="1">
      <alignment horizontal="center"/>
      <protection locked="0"/>
    </xf>
    <xf numFmtId="0" fontId="43" fillId="0" borderId="30" xfId="7" applyFont="1" applyBorder="1" applyAlignment="1">
      <alignment horizontal="center" vertical="center" wrapText="1"/>
    </xf>
    <xf numFmtId="0" fontId="43" fillId="0" borderId="7" xfId="7" applyFont="1" applyBorder="1" applyAlignment="1">
      <alignment horizontal="center" vertical="center" wrapText="1"/>
    </xf>
    <xf numFmtId="0" fontId="45" fillId="0" borderId="30" xfId="7" applyFont="1" applyBorder="1" applyAlignment="1">
      <alignment horizontal="center"/>
    </xf>
    <xf numFmtId="0" fontId="43" fillId="0" borderId="0" xfId="7" applyFont="1" applyAlignment="1">
      <alignment horizontal="center" vertical="center" wrapText="1"/>
    </xf>
    <xf numFmtId="0" fontId="47" fillId="0" borderId="0" xfId="8" applyFont="1" applyAlignment="1">
      <alignment horizontal="center"/>
    </xf>
    <xf numFmtId="0" fontId="20" fillId="0" borderId="0" xfId="7" applyFont="1" applyAlignment="1">
      <alignment horizontal="center"/>
    </xf>
    <xf numFmtId="0" fontId="46" fillId="0" borderId="0" xfId="8" applyFont="1" applyAlignment="1">
      <alignment horizontal="center" vertical="center"/>
    </xf>
    <xf numFmtId="0" fontId="46" fillId="0" borderId="0" xfId="8" applyFont="1" applyAlignment="1">
      <alignment horizontal="center"/>
    </xf>
  </cellXfs>
  <cellStyles count="21">
    <cellStyle name="Hipersaitas" xfId="18" builtinId="8"/>
    <cellStyle name="Įprastas" xfId="0" builtinId="0"/>
    <cellStyle name="Įprastas 10" xfId="14" xr:uid="{E4B86DFB-8186-47D2-A104-C957227E0B74}"/>
    <cellStyle name="Įprastas 2" xfId="2" xr:uid="{7C43243F-13DB-4A60-BB2F-39867D4951C5}"/>
    <cellStyle name="Įprastas 2 2" xfId="16" xr:uid="{925ADA2C-552B-4161-8451-23175C099D95}"/>
    <cellStyle name="Įprastas 2 2 2" xfId="20" xr:uid="{72AA017D-977F-48D4-84A1-A3BC2255A587}"/>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6" xfId="10" xr:uid="{21D3132B-9048-48C7-A8F1-8B7E60883DD5}"/>
    <cellStyle name="Įprastas 7" xfId="11" xr:uid="{EDDC513A-B335-4010-828E-FBC50615D944}"/>
    <cellStyle name="Įprastas 8" xfId="13" xr:uid="{49885F04-1225-4C4B-9C15-C94F7B509598}"/>
    <cellStyle name="Įprastas 9" xfId="17" xr:uid="{8F8C7131-FE9B-4D0F-8358-2C217E044237}"/>
    <cellStyle name="Kablelis" xfId="19" builtinId="3"/>
    <cellStyle name="Normal 2" xfId="4" xr:uid="{0F041103-A804-4B16-80D9-454E88A16937}"/>
    <cellStyle name="Normal 2 2" xfId="15" xr:uid="{61CB606B-23CA-4146-9563-07E8AEAB22FD}"/>
    <cellStyle name="Normal_1999 BIUDŽ projektas" xfId="9" xr:uid="{06FBD9D4-9A38-47C4-816C-344C9E579D67}"/>
    <cellStyle name="Normal_biudz uz 2001 atskaitomybe3" xfId="1" xr:uid="{FAA02F12-3E0A-486B-8356-A37138A0D659}"/>
    <cellStyle name="Normal_Sheet1" xfId="12" xr:uid="{AE8F14C9-7B92-4B5A-A44A-A42BA02B9965}"/>
    <cellStyle name="Normal_TRECFORMantras2001333" xfId="7" xr:uid="{25B1E666-A6DF-4802-B70E-FC23B671FE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BreakPreview" zoomScale="99" zoomScaleNormal="100" zoomScaleSheetLayoutView="99" workbookViewId="0">
      <selection sqref="A1:I36"/>
    </sheetView>
  </sheetViews>
  <sheetFormatPr defaultRowHeight="14.4"/>
  <sheetData>
    <row r="1" spans="1:9">
      <c r="A1" s="388" t="s">
        <v>424</v>
      </c>
      <c r="B1" s="389"/>
      <c r="C1" s="389"/>
      <c r="D1" s="389"/>
      <c r="E1" s="389"/>
      <c r="F1" s="389"/>
      <c r="G1" s="389"/>
      <c r="H1" s="389"/>
      <c r="I1" s="389"/>
    </row>
    <row r="2" spans="1:9">
      <c r="A2" s="389"/>
      <c r="B2" s="389"/>
      <c r="C2" s="389"/>
      <c r="D2" s="389"/>
      <c r="E2" s="389"/>
      <c r="F2" s="389"/>
      <c r="G2" s="389"/>
      <c r="H2" s="389"/>
      <c r="I2" s="389"/>
    </row>
    <row r="3" spans="1:9">
      <c r="A3" s="389"/>
      <c r="B3" s="389"/>
      <c r="C3" s="389"/>
      <c r="D3" s="389"/>
      <c r="E3" s="389"/>
      <c r="F3" s="389"/>
      <c r="G3" s="389"/>
      <c r="H3" s="389"/>
      <c r="I3" s="389"/>
    </row>
    <row r="4" spans="1:9">
      <c r="A4" s="389"/>
      <c r="B4" s="389"/>
      <c r="C4" s="389"/>
      <c r="D4" s="389"/>
      <c r="E4" s="389"/>
      <c r="F4" s="389"/>
      <c r="G4" s="389"/>
      <c r="H4" s="389"/>
      <c r="I4" s="389"/>
    </row>
    <row r="5" spans="1:9">
      <c r="A5" s="389"/>
      <c r="B5" s="389"/>
      <c r="C5" s="389"/>
      <c r="D5" s="389"/>
      <c r="E5" s="389"/>
      <c r="F5" s="389"/>
      <c r="G5" s="389"/>
      <c r="H5" s="389"/>
      <c r="I5" s="389"/>
    </row>
    <row r="6" spans="1:9">
      <c r="A6" s="389"/>
      <c r="B6" s="389"/>
      <c r="C6" s="389"/>
      <c r="D6" s="389"/>
      <c r="E6" s="389"/>
      <c r="F6" s="389"/>
      <c r="G6" s="389"/>
      <c r="H6" s="389"/>
      <c r="I6" s="389"/>
    </row>
    <row r="7" spans="1:9">
      <c r="A7" s="389"/>
      <c r="B7" s="389"/>
      <c r="C7" s="389"/>
      <c r="D7" s="389"/>
      <c r="E7" s="389"/>
      <c r="F7" s="389"/>
      <c r="G7" s="389"/>
      <c r="H7" s="389"/>
      <c r="I7" s="389"/>
    </row>
    <row r="8" spans="1:9">
      <c r="A8" s="389"/>
      <c r="B8" s="389"/>
      <c r="C8" s="389"/>
      <c r="D8" s="389"/>
      <c r="E8" s="389"/>
      <c r="F8" s="389"/>
      <c r="G8" s="389"/>
      <c r="H8" s="389"/>
      <c r="I8" s="389"/>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c r="A18" s="389"/>
      <c r="B18" s="389"/>
      <c r="C18" s="389"/>
      <c r="D18" s="389"/>
      <c r="E18" s="389"/>
      <c r="F18" s="389"/>
      <c r="G18" s="389"/>
      <c r="H18" s="389"/>
      <c r="I18" s="389"/>
    </row>
    <row r="19" spans="1:9">
      <c r="A19" s="389"/>
      <c r="B19" s="389"/>
      <c r="C19" s="389"/>
      <c r="D19" s="389"/>
      <c r="E19" s="389"/>
      <c r="F19" s="389"/>
      <c r="G19" s="389"/>
      <c r="H19" s="389"/>
      <c r="I19" s="389"/>
    </row>
    <row r="20" spans="1:9">
      <c r="A20" s="389"/>
      <c r="B20" s="389"/>
      <c r="C20" s="389"/>
      <c r="D20" s="389"/>
      <c r="E20" s="389"/>
      <c r="F20" s="389"/>
      <c r="G20" s="389"/>
      <c r="H20" s="389"/>
      <c r="I20" s="389"/>
    </row>
    <row r="21" spans="1:9">
      <c r="A21" s="389"/>
      <c r="B21" s="389"/>
      <c r="C21" s="389"/>
      <c r="D21" s="389"/>
      <c r="E21" s="389"/>
      <c r="F21" s="389"/>
      <c r="G21" s="389"/>
      <c r="H21" s="389"/>
      <c r="I21" s="389"/>
    </row>
    <row r="22" spans="1:9">
      <c r="A22" s="389"/>
      <c r="B22" s="389"/>
      <c r="C22" s="389"/>
      <c r="D22" s="389"/>
      <c r="E22" s="389"/>
      <c r="F22" s="389"/>
      <c r="G22" s="389"/>
      <c r="H22" s="389"/>
      <c r="I22" s="389"/>
    </row>
    <row r="23" spans="1:9">
      <c r="A23" s="389"/>
      <c r="B23" s="389"/>
      <c r="C23" s="389"/>
      <c r="D23" s="389"/>
      <c r="E23" s="389"/>
      <c r="F23" s="389"/>
      <c r="G23" s="389"/>
      <c r="H23" s="389"/>
      <c r="I23" s="389"/>
    </row>
    <row r="24" spans="1:9">
      <c r="A24" s="389"/>
      <c r="B24" s="389"/>
      <c r="C24" s="389"/>
      <c r="D24" s="389"/>
      <c r="E24" s="389"/>
      <c r="F24" s="389"/>
      <c r="G24" s="389"/>
      <c r="H24" s="389"/>
      <c r="I24" s="389"/>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389"/>
      <c r="B36" s="389"/>
      <c r="C36" s="389"/>
      <c r="D36" s="389"/>
      <c r="E36" s="389"/>
      <c r="F36" s="389"/>
      <c r="G36" s="389"/>
      <c r="H36" s="389"/>
      <c r="I36" s="389"/>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J17"/>
  <sheetViews>
    <sheetView view="pageBreakPreview" zoomScale="107" zoomScaleNormal="100" zoomScaleSheetLayoutView="107" workbookViewId="0">
      <selection activeCell="A13" sqref="A13:I13"/>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90" t="s">
        <v>0</v>
      </c>
      <c r="B6" s="390"/>
      <c r="C6" s="390"/>
      <c r="D6" s="390"/>
      <c r="E6" s="390"/>
      <c r="F6" s="390"/>
      <c r="G6" s="390"/>
      <c r="H6" s="390"/>
      <c r="I6" s="390"/>
    </row>
    <row r="10" spans="1:10" ht="31.95" customHeight="1">
      <c r="A10" s="391" t="s">
        <v>1</v>
      </c>
      <c r="B10" s="391"/>
      <c r="C10" s="391"/>
      <c r="D10" s="391"/>
      <c r="E10" s="391"/>
      <c r="F10" s="391"/>
      <c r="G10" s="391"/>
      <c r="H10" s="391"/>
      <c r="I10" s="391"/>
      <c r="J10" s="1">
        <v>3</v>
      </c>
    </row>
    <row r="11" spans="1:10" ht="30.6" customHeight="1">
      <c r="A11" s="391" t="s">
        <v>2</v>
      </c>
      <c r="B11" s="391"/>
      <c r="C11" s="391"/>
      <c r="D11" s="391"/>
      <c r="E11" s="391"/>
      <c r="F11" s="391"/>
      <c r="G11" s="391"/>
      <c r="H11" s="391"/>
      <c r="I11" s="391"/>
      <c r="J11" s="1">
        <v>4</v>
      </c>
    </row>
    <row r="12" spans="1:10">
      <c r="A12" s="391" t="s">
        <v>3</v>
      </c>
      <c r="B12" s="391"/>
      <c r="C12" s="391"/>
      <c r="D12" s="391"/>
      <c r="E12" s="391"/>
      <c r="F12" s="391"/>
      <c r="G12" s="391"/>
      <c r="H12" s="391"/>
      <c r="I12" s="391"/>
      <c r="J12" s="1">
        <v>6</v>
      </c>
    </row>
    <row r="13" spans="1:10" ht="33" customHeight="1">
      <c r="A13" s="391" t="s">
        <v>4</v>
      </c>
      <c r="B13" s="391"/>
      <c r="C13" s="391"/>
      <c r="D13" s="391"/>
      <c r="E13" s="391"/>
      <c r="F13" s="391"/>
      <c r="G13" s="391"/>
      <c r="H13" s="391"/>
      <c r="I13" s="391"/>
      <c r="J13" s="1">
        <v>18</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3A11-A5D2-4803-BA89-45EDC5AE8B67}">
  <sheetPr>
    <pageSetUpPr fitToPage="1"/>
  </sheetPr>
  <dimension ref="A1:I114"/>
  <sheetViews>
    <sheetView showGridLines="0" zoomScale="70" zoomScaleNormal="70" workbookViewId="0">
      <selection activeCell="B43" sqref="B43"/>
    </sheetView>
  </sheetViews>
  <sheetFormatPr defaultColWidth="9.33203125" defaultRowHeight="15.6"/>
  <cols>
    <col min="1" max="1" width="13.5546875" style="293" customWidth="1"/>
    <col min="2" max="2" width="82.6640625" style="291" customWidth="1"/>
    <col min="3" max="9" width="26" style="292" customWidth="1"/>
    <col min="10" max="106" width="9.33203125" style="291"/>
    <col min="107" max="107" width="13.5546875" style="291" customWidth="1"/>
    <col min="108" max="108" width="94.6640625" style="291" customWidth="1"/>
    <col min="109" max="115" width="26" style="291" customWidth="1"/>
    <col min="116" max="116" width="9.33203125" style="291"/>
    <col min="117" max="117" width="11.5546875" style="291" customWidth="1"/>
    <col min="118" max="362" width="9.33203125" style="291"/>
    <col min="363" max="363" width="13.5546875" style="291" customWidth="1"/>
    <col min="364" max="364" width="94.6640625" style="291" customWidth="1"/>
    <col min="365" max="371" width="26" style="291" customWidth="1"/>
    <col min="372" max="372" width="9.33203125" style="291"/>
    <col min="373" max="373" width="11.5546875" style="291" customWidth="1"/>
    <col min="374" max="618" width="9.33203125" style="291"/>
    <col min="619" max="619" width="13.5546875" style="291" customWidth="1"/>
    <col min="620" max="620" width="94.6640625" style="291" customWidth="1"/>
    <col min="621" max="627" width="26" style="291" customWidth="1"/>
    <col min="628" max="628" width="9.33203125" style="291"/>
    <col min="629" max="629" width="11.5546875" style="291" customWidth="1"/>
    <col min="630" max="874" width="9.33203125" style="291"/>
    <col min="875" max="875" width="13.5546875" style="291" customWidth="1"/>
    <col min="876" max="876" width="94.6640625" style="291" customWidth="1"/>
    <col min="877" max="883" width="26" style="291" customWidth="1"/>
    <col min="884" max="884" width="9.33203125" style="291"/>
    <col min="885" max="885" width="11.5546875" style="291" customWidth="1"/>
    <col min="886" max="1130" width="9.33203125" style="291"/>
    <col min="1131" max="1131" width="13.5546875" style="291" customWidth="1"/>
    <col min="1132" max="1132" width="94.6640625" style="291" customWidth="1"/>
    <col min="1133" max="1139" width="26" style="291" customWidth="1"/>
    <col min="1140" max="1140" width="9.33203125" style="291"/>
    <col min="1141" max="1141" width="11.5546875" style="291" customWidth="1"/>
    <col min="1142" max="1386" width="9.33203125" style="291"/>
    <col min="1387" max="1387" width="13.5546875" style="291" customWidth="1"/>
    <col min="1388" max="1388" width="94.6640625" style="291" customWidth="1"/>
    <col min="1389" max="1395" width="26" style="291" customWidth="1"/>
    <col min="1396" max="1396" width="9.33203125" style="291"/>
    <col min="1397" max="1397" width="11.5546875" style="291" customWidth="1"/>
    <col min="1398" max="1642" width="9.33203125" style="291"/>
    <col min="1643" max="1643" width="13.5546875" style="291" customWidth="1"/>
    <col min="1644" max="1644" width="94.6640625" style="291" customWidth="1"/>
    <col min="1645" max="1651" width="26" style="291" customWidth="1"/>
    <col min="1652" max="1652" width="9.33203125" style="291"/>
    <col min="1653" max="1653" width="11.5546875" style="291" customWidth="1"/>
    <col min="1654" max="1898" width="9.33203125" style="291"/>
    <col min="1899" max="1899" width="13.5546875" style="291" customWidth="1"/>
    <col min="1900" max="1900" width="94.6640625" style="291" customWidth="1"/>
    <col min="1901" max="1907" width="26" style="291" customWidth="1"/>
    <col min="1908" max="1908" width="9.33203125" style="291"/>
    <col min="1909" max="1909" width="11.5546875" style="291" customWidth="1"/>
    <col min="1910" max="2154" width="9.33203125" style="291"/>
    <col min="2155" max="2155" width="13.5546875" style="291" customWidth="1"/>
    <col min="2156" max="2156" width="94.6640625" style="291" customWidth="1"/>
    <col min="2157" max="2163" width="26" style="291" customWidth="1"/>
    <col min="2164" max="2164" width="9.33203125" style="291"/>
    <col min="2165" max="2165" width="11.5546875" style="291" customWidth="1"/>
    <col min="2166" max="2410" width="9.33203125" style="291"/>
    <col min="2411" max="2411" width="13.5546875" style="291" customWidth="1"/>
    <col min="2412" max="2412" width="94.6640625" style="291" customWidth="1"/>
    <col min="2413" max="2419" width="26" style="291" customWidth="1"/>
    <col min="2420" max="2420" width="9.33203125" style="291"/>
    <col min="2421" max="2421" width="11.5546875" style="291" customWidth="1"/>
    <col min="2422" max="2666" width="9.33203125" style="291"/>
    <col min="2667" max="2667" width="13.5546875" style="291" customWidth="1"/>
    <col min="2668" max="2668" width="94.6640625" style="291" customWidth="1"/>
    <col min="2669" max="2675" width="26" style="291" customWidth="1"/>
    <col min="2676" max="2676" width="9.33203125" style="291"/>
    <col min="2677" max="2677" width="11.5546875" style="291" customWidth="1"/>
    <col min="2678" max="2922" width="9.33203125" style="291"/>
    <col min="2923" max="2923" width="13.5546875" style="291" customWidth="1"/>
    <col min="2924" max="2924" width="94.6640625" style="291" customWidth="1"/>
    <col min="2925" max="2931" width="26" style="291" customWidth="1"/>
    <col min="2932" max="2932" width="9.33203125" style="291"/>
    <col min="2933" max="2933" width="11.5546875" style="291" customWidth="1"/>
    <col min="2934" max="3178" width="9.33203125" style="291"/>
    <col min="3179" max="3179" width="13.5546875" style="291" customWidth="1"/>
    <col min="3180" max="3180" width="94.6640625" style="291" customWidth="1"/>
    <col min="3181" max="3187" width="26" style="291" customWidth="1"/>
    <col min="3188" max="3188" width="9.33203125" style="291"/>
    <col min="3189" max="3189" width="11.5546875" style="291" customWidth="1"/>
    <col min="3190" max="3434" width="9.33203125" style="291"/>
    <col min="3435" max="3435" width="13.5546875" style="291" customWidth="1"/>
    <col min="3436" max="3436" width="94.6640625" style="291" customWidth="1"/>
    <col min="3437" max="3443" width="26" style="291" customWidth="1"/>
    <col min="3444" max="3444" width="9.33203125" style="291"/>
    <col min="3445" max="3445" width="11.5546875" style="291" customWidth="1"/>
    <col min="3446" max="3690" width="9.33203125" style="291"/>
    <col min="3691" max="3691" width="13.5546875" style="291" customWidth="1"/>
    <col min="3692" max="3692" width="94.6640625" style="291" customWidth="1"/>
    <col min="3693" max="3699" width="26" style="291" customWidth="1"/>
    <col min="3700" max="3700" width="9.33203125" style="291"/>
    <col min="3701" max="3701" width="11.5546875" style="291" customWidth="1"/>
    <col min="3702" max="3946" width="9.33203125" style="291"/>
    <col min="3947" max="3947" width="13.5546875" style="291" customWidth="1"/>
    <col min="3948" max="3948" width="94.6640625" style="291" customWidth="1"/>
    <col min="3949" max="3955" width="26" style="291" customWidth="1"/>
    <col min="3956" max="3956" width="9.33203125" style="291"/>
    <col min="3957" max="3957" width="11.5546875" style="291" customWidth="1"/>
    <col min="3958" max="4202" width="9.33203125" style="291"/>
    <col min="4203" max="4203" width="13.5546875" style="291" customWidth="1"/>
    <col min="4204" max="4204" width="94.6640625" style="291" customWidth="1"/>
    <col min="4205" max="4211" width="26" style="291" customWidth="1"/>
    <col min="4212" max="4212" width="9.33203125" style="291"/>
    <col min="4213" max="4213" width="11.5546875" style="291" customWidth="1"/>
    <col min="4214" max="4458" width="9.33203125" style="291"/>
    <col min="4459" max="4459" width="13.5546875" style="291" customWidth="1"/>
    <col min="4460" max="4460" width="94.6640625" style="291" customWidth="1"/>
    <col min="4461" max="4467" width="26" style="291" customWidth="1"/>
    <col min="4468" max="4468" width="9.33203125" style="291"/>
    <col min="4469" max="4469" width="11.5546875" style="291" customWidth="1"/>
    <col min="4470" max="4714" width="9.33203125" style="291"/>
    <col min="4715" max="4715" width="13.5546875" style="291" customWidth="1"/>
    <col min="4716" max="4716" width="94.6640625" style="291" customWidth="1"/>
    <col min="4717" max="4723" width="26" style="291" customWidth="1"/>
    <col min="4724" max="4724" width="9.33203125" style="291"/>
    <col min="4725" max="4725" width="11.5546875" style="291" customWidth="1"/>
    <col min="4726" max="4970" width="9.33203125" style="291"/>
    <col min="4971" max="4971" width="13.5546875" style="291" customWidth="1"/>
    <col min="4972" max="4972" width="94.6640625" style="291" customWidth="1"/>
    <col min="4973" max="4979" width="26" style="291" customWidth="1"/>
    <col min="4980" max="4980" width="9.33203125" style="291"/>
    <col min="4981" max="4981" width="11.5546875" style="291" customWidth="1"/>
    <col min="4982" max="5226" width="9.33203125" style="291"/>
    <col min="5227" max="5227" width="13.5546875" style="291" customWidth="1"/>
    <col min="5228" max="5228" width="94.6640625" style="291" customWidth="1"/>
    <col min="5229" max="5235" width="26" style="291" customWidth="1"/>
    <col min="5236" max="5236" width="9.33203125" style="291"/>
    <col min="5237" max="5237" width="11.5546875" style="291" customWidth="1"/>
    <col min="5238" max="5482" width="9.33203125" style="291"/>
    <col min="5483" max="5483" width="13.5546875" style="291" customWidth="1"/>
    <col min="5484" max="5484" width="94.6640625" style="291" customWidth="1"/>
    <col min="5485" max="5491" width="26" style="291" customWidth="1"/>
    <col min="5492" max="5492" width="9.33203125" style="291"/>
    <col min="5493" max="5493" width="11.5546875" style="291" customWidth="1"/>
    <col min="5494" max="5738" width="9.33203125" style="291"/>
    <col min="5739" max="5739" width="13.5546875" style="291" customWidth="1"/>
    <col min="5740" max="5740" width="94.6640625" style="291" customWidth="1"/>
    <col min="5741" max="5747" width="26" style="291" customWidth="1"/>
    <col min="5748" max="5748" width="9.33203125" style="291"/>
    <col min="5749" max="5749" width="11.5546875" style="291" customWidth="1"/>
    <col min="5750" max="5994" width="9.33203125" style="291"/>
    <col min="5995" max="5995" width="13.5546875" style="291" customWidth="1"/>
    <col min="5996" max="5996" width="94.6640625" style="291" customWidth="1"/>
    <col min="5997" max="6003" width="26" style="291" customWidth="1"/>
    <col min="6004" max="6004" width="9.33203125" style="291"/>
    <col min="6005" max="6005" width="11.5546875" style="291" customWidth="1"/>
    <col min="6006" max="6250" width="9.33203125" style="291"/>
    <col min="6251" max="6251" width="13.5546875" style="291" customWidth="1"/>
    <col min="6252" max="6252" width="94.6640625" style="291" customWidth="1"/>
    <col min="6253" max="6259" width="26" style="291" customWidth="1"/>
    <col min="6260" max="6260" width="9.33203125" style="291"/>
    <col min="6261" max="6261" width="11.5546875" style="291" customWidth="1"/>
    <col min="6262" max="6506" width="9.33203125" style="291"/>
    <col min="6507" max="6507" width="13.5546875" style="291" customWidth="1"/>
    <col min="6508" max="6508" width="94.6640625" style="291" customWidth="1"/>
    <col min="6509" max="6515" width="26" style="291" customWidth="1"/>
    <col min="6516" max="6516" width="9.33203125" style="291"/>
    <col min="6517" max="6517" width="11.5546875" style="291" customWidth="1"/>
    <col min="6518" max="6762" width="9.33203125" style="291"/>
    <col min="6763" max="6763" width="13.5546875" style="291" customWidth="1"/>
    <col min="6764" max="6764" width="94.6640625" style="291" customWidth="1"/>
    <col min="6765" max="6771" width="26" style="291" customWidth="1"/>
    <col min="6772" max="6772" width="9.33203125" style="291"/>
    <col min="6773" max="6773" width="11.5546875" style="291" customWidth="1"/>
    <col min="6774" max="7018" width="9.33203125" style="291"/>
    <col min="7019" max="7019" width="13.5546875" style="291" customWidth="1"/>
    <col min="7020" max="7020" width="94.6640625" style="291" customWidth="1"/>
    <col min="7021" max="7027" width="26" style="291" customWidth="1"/>
    <col min="7028" max="7028" width="9.33203125" style="291"/>
    <col min="7029" max="7029" width="11.5546875" style="291" customWidth="1"/>
    <col min="7030" max="7274" width="9.33203125" style="291"/>
    <col min="7275" max="7275" width="13.5546875" style="291" customWidth="1"/>
    <col min="7276" max="7276" width="94.6640625" style="291" customWidth="1"/>
    <col min="7277" max="7283" width="26" style="291" customWidth="1"/>
    <col min="7284" max="7284" width="9.33203125" style="291"/>
    <col min="7285" max="7285" width="11.5546875" style="291" customWidth="1"/>
    <col min="7286" max="7530" width="9.33203125" style="291"/>
    <col min="7531" max="7531" width="13.5546875" style="291" customWidth="1"/>
    <col min="7532" max="7532" width="94.6640625" style="291" customWidth="1"/>
    <col min="7533" max="7539" width="26" style="291" customWidth="1"/>
    <col min="7540" max="7540" width="9.33203125" style="291"/>
    <col min="7541" max="7541" width="11.5546875" style="291" customWidth="1"/>
    <col min="7542" max="7786" width="9.33203125" style="291"/>
    <col min="7787" max="7787" width="13.5546875" style="291" customWidth="1"/>
    <col min="7788" max="7788" width="94.6640625" style="291" customWidth="1"/>
    <col min="7789" max="7795" width="26" style="291" customWidth="1"/>
    <col min="7796" max="7796" width="9.33203125" style="291"/>
    <col min="7797" max="7797" width="11.5546875" style="291" customWidth="1"/>
    <col min="7798" max="8042" width="9.33203125" style="291"/>
    <col min="8043" max="8043" width="13.5546875" style="291" customWidth="1"/>
    <col min="8044" max="8044" width="94.6640625" style="291" customWidth="1"/>
    <col min="8045" max="8051" width="26" style="291" customWidth="1"/>
    <col min="8052" max="8052" width="9.33203125" style="291"/>
    <col min="8053" max="8053" width="11.5546875" style="291" customWidth="1"/>
    <col min="8054" max="8298" width="9.33203125" style="291"/>
    <col min="8299" max="8299" width="13.5546875" style="291" customWidth="1"/>
    <col min="8300" max="8300" width="94.6640625" style="291" customWidth="1"/>
    <col min="8301" max="8307" width="26" style="291" customWidth="1"/>
    <col min="8308" max="8308" width="9.33203125" style="291"/>
    <col min="8309" max="8309" width="11.5546875" style="291" customWidth="1"/>
    <col min="8310" max="8554" width="9.33203125" style="291"/>
    <col min="8555" max="8555" width="13.5546875" style="291" customWidth="1"/>
    <col min="8556" max="8556" width="94.6640625" style="291" customWidth="1"/>
    <col min="8557" max="8563" width="26" style="291" customWidth="1"/>
    <col min="8564" max="8564" width="9.33203125" style="291"/>
    <col min="8565" max="8565" width="11.5546875" style="291" customWidth="1"/>
    <col min="8566" max="8810" width="9.33203125" style="291"/>
    <col min="8811" max="8811" width="13.5546875" style="291" customWidth="1"/>
    <col min="8812" max="8812" width="94.6640625" style="291" customWidth="1"/>
    <col min="8813" max="8819" width="26" style="291" customWidth="1"/>
    <col min="8820" max="8820" width="9.33203125" style="291"/>
    <col min="8821" max="8821" width="11.5546875" style="291" customWidth="1"/>
    <col min="8822" max="9066" width="9.33203125" style="291"/>
    <col min="9067" max="9067" width="13.5546875" style="291" customWidth="1"/>
    <col min="9068" max="9068" width="94.6640625" style="291" customWidth="1"/>
    <col min="9069" max="9075" width="26" style="291" customWidth="1"/>
    <col min="9076" max="9076" width="9.33203125" style="291"/>
    <col min="9077" max="9077" width="11.5546875" style="291" customWidth="1"/>
    <col min="9078" max="9322" width="9.33203125" style="291"/>
    <col min="9323" max="9323" width="13.5546875" style="291" customWidth="1"/>
    <col min="9324" max="9324" width="94.6640625" style="291" customWidth="1"/>
    <col min="9325" max="9331" width="26" style="291" customWidth="1"/>
    <col min="9332" max="9332" width="9.33203125" style="291"/>
    <col min="9333" max="9333" width="11.5546875" style="291" customWidth="1"/>
    <col min="9334" max="9578" width="9.33203125" style="291"/>
    <col min="9579" max="9579" width="13.5546875" style="291" customWidth="1"/>
    <col min="9580" max="9580" width="94.6640625" style="291" customWidth="1"/>
    <col min="9581" max="9587" width="26" style="291" customWidth="1"/>
    <col min="9588" max="9588" width="9.33203125" style="291"/>
    <col min="9589" max="9589" width="11.5546875" style="291" customWidth="1"/>
    <col min="9590" max="9834" width="9.33203125" style="291"/>
    <col min="9835" max="9835" width="13.5546875" style="291" customWidth="1"/>
    <col min="9836" max="9836" width="94.6640625" style="291" customWidth="1"/>
    <col min="9837" max="9843" width="26" style="291" customWidth="1"/>
    <col min="9844" max="9844" width="9.33203125" style="291"/>
    <col min="9845" max="9845" width="11.5546875" style="291" customWidth="1"/>
    <col min="9846" max="10090" width="9.33203125" style="291"/>
    <col min="10091" max="10091" width="13.5546875" style="291" customWidth="1"/>
    <col min="10092" max="10092" width="94.6640625" style="291" customWidth="1"/>
    <col min="10093" max="10099" width="26" style="291" customWidth="1"/>
    <col min="10100" max="10100" width="9.33203125" style="291"/>
    <col min="10101" max="10101" width="11.5546875" style="291" customWidth="1"/>
    <col min="10102" max="10346" width="9.33203125" style="291"/>
    <col min="10347" max="10347" width="13.5546875" style="291" customWidth="1"/>
    <col min="10348" max="10348" width="94.6640625" style="291" customWidth="1"/>
    <col min="10349" max="10355" width="26" style="291" customWidth="1"/>
    <col min="10356" max="10356" width="9.33203125" style="291"/>
    <col min="10357" max="10357" width="11.5546875" style="291" customWidth="1"/>
    <col min="10358" max="10602" width="9.33203125" style="291"/>
    <col min="10603" max="10603" width="13.5546875" style="291" customWidth="1"/>
    <col min="10604" max="10604" width="94.6640625" style="291" customWidth="1"/>
    <col min="10605" max="10611" width="26" style="291" customWidth="1"/>
    <col min="10612" max="10612" width="9.33203125" style="291"/>
    <col min="10613" max="10613" width="11.5546875" style="291" customWidth="1"/>
    <col min="10614" max="10858" width="9.33203125" style="291"/>
    <col min="10859" max="10859" width="13.5546875" style="291" customWidth="1"/>
    <col min="10860" max="10860" width="94.6640625" style="291" customWidth="1"/>
    <col min="10861" max="10867" width="26" style="291" customWidth="1"/>
    <col min="10868" max="10868" width="9.33203125" style="291"/>
    <col min="10869" max="10869" width="11.5546875" style="291" customWidth="1"/>
    <col min="10870" max="11114" width="9.33203125" style="291"/>
    <col min="11115" max="11115" width="13.5546875" style="291" customWidth="1"/>
    <col min="11116" max="11116" width="94.6640625" style="291" customWidth="1"/>
    <col min="11117" max="11123" width="26" style="291" customWidth="1"/>
    <col min="11124" max="11124" width="9.33203125" style="291"/>
    <col min="11125" max="11125" width="11.5546875" style="291" customWidth="1"/>
    <col min="11126" max="11370" width="9.33203125" style="291"/>
    <col min="11371" max="11371" width="13.5546875" style="291" customWidth="1"/>
    <col min="11372" max="11372" width="94.6640625" style="291" customWidth="1"/>
    <col min="11373" max="11379" width="26" style="291" customWidth="1"/>
    <col min="11380" max="11380" width="9.33203125" style="291"/>
    <col min="11381" max="11381" width="11.5546875" style="291" customWidth="1"/>
    <col min="11382" max="11626" width="9.33203125" style="291"/>
    <col min="11627" max="11627" width="13.5546875" style="291" customWidth="1"/>
    <col min="11628" max="11628" width="94.6640625" style="291" customWidth="1"/>
    <col min="11629" max="11635" width="26" style="291" customWidth="1"/>
    <col min="11636" max="11636" width="9.33203125" style="291"/>
    <col min="11637" max="11637" width="11.5546875" style="291" customWidth="1"/>
    <col min="11638" max="11882" width="9.33203125" style="291"/>
    <col min="11883" max="11883" width="13.5546875" style="291" customWidth="1"/>
    <col min="11884" max="11884" width="94.6640625" style="291" customWidth="1"/>
    <col min="11885" max="11891" width="26" style="291" customWidth="1"/>
    <col min="11892" max="11892" width="9.33203125" style="291"/>
    <col min="11893" max="11893" width="11.5546875" style="291" customWidth="1"/>
    <col min="11894" max="12138" width="9.33203125" style="291"/>
    <col min="12139" max="12139" width="13.5546875" style="291" customWidth="1"/>
    <col min="12140" max="12140" width="94.6640625" style="291" customWidth="1"/>
    <col min="12141" max="12147" width="26" style="291" customWidth="1"/>
    <col min="12148" max="12148" width="9.33203125" style="291"/>
    <col min="12149" max="12149" width="11.5546875" style="291" customWidth="1"/>
    <col min="12150" max="12394" width="9.33203125" style="291"/>
    <col min="12395" max="12395" width="13.5546875" style="291" customWidth="1"/>
    <col min="12396" max="12396" width="94.6640625" style="291" customWidth="1"/>
    <col min="12397" max="12403" width="26" style="291" customWidth="1"/>
    <col min="12404" max="12404" width="9.33203125" style="291"/>
    <col min="12405" max="12405" width="11.5546875" style="291" customWidth="1"/>
    <col min="12406" max="12650" width="9.33203125" style="291"/>
    <col min="12651" max="12651" width="13.5546875" style="291" customWidth="1"/>
    <col min="12652" max="12652" width="94.6640625" style="291" customWidth="1"/>
    <col min="12653" max="12659" width="26" style="291" customWidth="1"/>
    <col min="12660" max="12660" width="9.33203125" style="291"/>
    <col min="12661" max="12661" width="11.5546875" style="291" customWidth="1"/>
    <col min="12662" max="12906" width="9.33203125" style="291"/>
    <col min="12907" max="12907" width="13.5546875" style="291" customWidth="1"/>
    <col min="12908" max="12908" width="94.6640625" style="291" customWidth="1"/>
    <col min="12909" max="12915" width="26" style="291" customWidth="1"/>
    <col min="12916" max="12916" width="9.33203125" style="291"/>
    <col min="12917" max="12917" width="11.5546875" style="291" customWidth="1"/>
    <col min="12918" max="13162" width="9.33203125" style="291"/>
    <col min="13163" max="13163" width="13.5546875" style="291" customWidth="1"/>
    <col min="13164" max="13164" width="94.6640625" style="291" customWidth="1"/>
    <col min="13165" max="13171" width="26" style="291" customWidth="1"/>
    <col min="13172" max="13172" width="9.33203125" style="291"/>
    <col min="13173" max="13173" width="11.5546875" style="291" customWidth="1"/>
    <col min="13174" max="13418" width="9.33203125" style="291"/>
    <col min="13419" max="13419" width="13.5546875" style="291" customWidth="1"/>
    <col min="13420" max="13420" width="94.6640625" style="291" customWidth="1"/>
    <col min="13421" max="13427" width="26" style="291" customWidth="1"/>
    <col min="13428" max="13428" width="9.33203125" style="291"/>
    <col min="13429" max="13429" width="11.5546875" style="291" customWidth="1"/>
    <col min="13430" max="13674" width="9.33203125" style="291"/>
    <col min="13675" max="13675" width="13.5546875" style="291" customWidth="1"/>
    <col min="13676" max="13676" width="94.6640625" style="291" customWidth="1"/>
    <col min="13677" max="13683" width="26" style="291" customWidth="1"/>
    <col min="13684" max="13684" width="9.33203125" style="291"/>
    <col min="13685" max="13685" width="11.5546875" style="291" customWidth="1"/>
    <col min="13686" max="13930" width="9.33203125" style="291"/>
    <col min="13931" max="13931" width="13.5546875" style="291" customWidth="1"/>
    <col min="13932" max="13932" width="94.6640625" style="291" customWidth="1"/>
    <col min="13933" max="13939" width="26" style="291" customWidth="1"/>
    <col min="13940" max="13940" width="9.33203125" style="291"/>
    <col min="13941" max="13941" width="11.5546875" style="291" customWidth="1"/>
    <col min="13942" max="14186" width="9.33203125" style="291"/>
    <col min="14187" max="14187" width="13.5546875" style="291" customWidth="1"/>
    <col min="14188" max="14188" width="94.6640625" style="291" customWidth="1"/>
    <col min="14189" max="14195" width="26" style="291" customWidth="1"/>
    <col min="14196" max="14196" width="9.33203125" style="291"/>
    <col min="14197" max="14197" width="11.5546875" style="291" customWidth="1"/>
    <col min="14198" max="14442" width="9.33203125" style="291"/>
    <col min="14443" max="14443" width="13.5546875" style="291" customWidth="1"/>
    <col min="14444" max="14444" width="94.6640625" style="291" customWidth="1"/>
    <col min="14445" max="14451" width="26" style="291" customWidth="1"/>
    <col min="14452" max="14452" width="9.33203125" style="291"/>
    <col min="14453" max="14453" width="11.5546875" style="291" customWidth="1"/>
    <col min="14454" max="14698" width="9.33203125" style="291"/>
    <col min="14699" max="14699" width="13.5546875" style="291" customWidth="1"/>
    <col min="14700" max="14700" width="94.6640625" style="291" customWidth="1"/>
    <col min="14701" max="14707" width="26" style="291" customWidth="1"/>
    <col min="14708" max="14708" width="9.33203125" style="291"/>
    <col min="14709" max="14709" width="11.5546875" style="291" customWidth="1"/>
    <col min="14710" max="14954" width="9.33203125" style="291"/>
    <col min="14955" max="14955" width="13.5546875" style="291" customWidth="1"/>
    <col min="14956" max="14956" width="94.6640625" style="291" customWidth="1"/>
    <col min="14957" max="14963" width="26" style="291" customWidth="1"/>
    <col min="14964" max="14964" width="9.33203125" style="291"/>
    <col min="14965" max="14965" width="11.5546875" style="291" customWidth="1"/>
    <col min="14966" max="15210" width="9.33203125" style="291"/>
    <col min="15211" max="15211" width="13.5546875" style="291" customWidth="1"/>
    <col min="15212" max="15212" width="94.6640625" style="291" customWidth="1"/>
    <col min="15213" max="15219" width="26" style="291" customWidth="1"/>
    <col min="15220" max="15220" width="9.33203125" style="291"/>
    <col min="15221" max="15221" width="11.5546875" style="291" customWidth="1"/>
    <col min="15222" max="15466" width="9.33203125" style="291"/>
    <col min="15467" max="15467" width="13.5546875" style="291" customWidth="1"/>
    <col min="15468" max="15468" width="94.6640625" style="291" customWidth="1"/>
    <col min="15469" max="15475" width="26" style="291" customWidth="1"/>
    <col min="15476" max="15476" width="9.33203125" style="291"/>
    <col min="15477" max="15477" width="11.5546875" style="291" customWidth="1"/>
    <col min="15478" max="15722" width="9.33203125" style="291"/>
    <col min="15723" max="15723" width="13.5546875" style="291" customWidth="1"/>
    <col min="15724" max="15724" width="94.6640625" style="291" customWidth="1"/>
    <col min="15725" max="15731" width="26" style="291" customWidth="1"/>
    <col min="15732" max="15732" width="9.33203125" style="291"/>
    <col min="15733" max="15733" width="11.5546875" style="291" customWidth="1"/>
    <col min="15734" max="15978" width="9.33203125" style="291"/>
    <col min="15979" max="15979" width="13.5546875" style="291" customWidth="1"/>
    <col min="15980" max="15980" width="94.6640625" style="291" customWidth="1"/>
    <col min="15981" max="15987" width="26" style="291" customWidth="1"/>
    <col min="15988" max="15988" width="9.33203125" style="291"/>
    <col min="15989" max="15989" width="11.5546875" style="291" customWidth="1"/>
    <col min="15990" max="16384" width="9.33203125" style="291"/>
  </cols>
  <sheetData>
    <row r="1" spans="1:9">
      <c r="H1" s="392" t="s">
        <v>5</v>
      </c>
      <c r="I1" s="392"/>
    </row>
    <row r="2" spans="1:9">
      <c r="H2" s="392" t="s">
        <v>6</v>
      </c>
      <c r="I2" s="392"/>
    </row>
    <row r="3" spans="1:9">
      <c r="H3" s="392" t="s">
        <v>7</v>
      </c>
      <c r="I3" s="392"/>
    </row>
    <row r="4" spans="1:9">
      <c r="H4" s="392" t="s">
        <v>8</v>
      </c>
      <c r="I4" s="392"/>
    </row>
    <row r="5" spans="1:9">
      <c r="H5" s="392" t="s">
        <v>9</v>
      </c>
      <c r="I5" s="392"/>
    </row>
    <row r="6" spans="1:9">
      <c r="H6" s="392" t="s">
        <v>10</v>
      </c>
      <c r="I6" s="392"/>
    </row>
    <row r="7" spans="1:9">
      <c r="H7" s="392" t="s">
        <v>11</v>
      </c>
      <c r="I7" s="392"/>
    </row>
    <row r="8" spans="1:9">
      <c r="H8" s="392" t="s">
        <v>12</v>
      </c>
      <c r="I8" s="392"/>
    </row>
    <row r="9" spans="1:9" ht="10.5" customHeight="1">
      <c r="G9" s="291"/>
      <c r="H9" s="392"/>
      <c r="I9" s="392"/>
    </row>
    <row r="10" spans="1:9" ht="17.399999999999999">
      <c r="A10" s="394" t="s">
        <v>13</v>
      </c>
      <c r="B10" s="394"/>
      <c r="C10" s="394"/>
      <c r="D10" s="394"/>
      <c r="E10" s="394"/>
      <c r="F10" s="394"/>
      <c r="G10" s="394"/>
      <c r="H10" s="394"/>
      <c r="I10" s="394"/>
    </row>
    <row r="11" spans="1:9" ht="9" customHeight="1">
      <c r="A11" s="316"/>
      <c r="B11" s="316"/>
      <c r="C11" s="316"/>
      <c r="D11" s="316"/>
      <c r="E11" s="316"/>
      <c r="F11" s="316"/>
      <c r="G11" s="316"/>
      <c r="H11" s="316"/>
      <c r="I11" s="316"/>
    </row>
    <row r="12" spans="1:9" ht="17.399999999999999">
      <c r="A12" s="394" t="s">
        <v>14</v>
      </c>
      <c r="B12" s="394"/>
      <c r="C12" s="394"/>
      <c r="D12" s="394"/>
      <c r="E12" s="394"/>
      <c r="F12" s="394"/>
      <c r="G12" s="394"/>
      <c r="H12" s="394"/>
      <c r="I12" s="394"/>
    </row>
    <row r="13" spans="1:9" ht="8.25" customHeight="1">
      <c r="A13" s="316"/>
      <c r="B13" s="316"/>
      <c r="C13" s="316"/>
      <c r="D13" s="316"/>
      <c r="E13" s="316"/>
      <c r="F13" s="316"/>
      <c r="G13" s="316"/>
      <c r="H13" s="316"/>
      <c r="I13" s="316"/>
    </row>
    <row r="14" spans="1:9">
      <c r="A14" s="395" t="s">
        <v>15</v>
      </c>
      <c r="B14" s="395"/>
      <c r="C14" s="395"/>
      <c r="D14" s="395"/>
      <c r="E14" s="395"/>
      <c r="F14" s="395"/>
      <c r="G14" s="395"/>
      <c r="H14" s="395"/>
      <c r="I14" s="395"/>
    </row>
    <row r="15" spans="1:9" ht="11.25" customHeight="1">
      <c r="A15" s="316"/>
      <c r="B15" s="316"/>
      <c r="C15" s="316"/>
      <c r="D15" s="316"/>
      <c r="E15" s="316"/>
      <c r="F15" s="316"/>
      <c r="G15" s="316"/>
      <c r="H15" s="316"/>
      <c r="I15" s="316"/>
    </row>
    <row r="16" spans="1:9">
      <c r="A16" s="396"/>
      <c r="B16" s="396"/>
      <c r="C16" s="396"/>
      <c r="D16" s="396"/>
      <c r="E16" s="396"/>
      <c r="F16" s="396"/>
      <c r="G16" s="396"/>
      <c r="H16" s="396"/>
      <c r="I16" s="396"/>
    </row>
    <row r="17" spans="1:9">
      <c r="A17" s="393" t="s">
        <v>16</v>
      </c>
      <c r="B17" s="393"/>
      <c r="C17" s="393"/>
      <c r="D17" s="393"/>
      <c r="E17" s="393"/>
      <c r="F17" s="393"/>
      <c r="G17" s="393"/>
      <c r="H17" s="393"/>
      <c r="I17" s="393"/>
    </row>
    <row r="18" spans="1:9">
      <c r="B18" s="292"/>
    </row>
    <row r="19" spans="1:9">
      <c r="A19" s="397" t="s">
        <v>17</v>
      </c>
      <c r="B19" s="397"/>
      <c r="C19" s="397"/>
      <c r="D19" s="397"/>
      <c r="E19" s="397"/>
      <c r="F19" s="397"/>
      <c r="G19" s="397"/>
      <c r="H19" s="397"/>
      <c r="I19" s="397"/>
    </row>
    <row r="20" spans="1:9">
      <c r="A20" s="393" t="s">
        <v>18</v>
      </c>
      <c r="B20" s="393"/>
      <c r="C20" s="393"/>
      <c r="D20" s="393"/>
      <c r="E20" s="393"/>
      <c r="F20" s="393"/>
      <c r="G20" s="393"/>
      <c r="H20" s="393"/>
      <c r="I20" s="393"/>
    </row>
    <row r="21" spans="1:9" ht="7.5" customHeight="1"/>
    <row r="22" spans="1:9" ht="10.5" customHeight="1"/>
    <row r="23" spans="1:9">
      <c r="A23" s="400" t="s">
        <v>19</v>
      </c>
      <c r="B23" s="400"/>
      <c r="C23" s="400"/>
      <c r="I23" s="315" t="s">
        <v>20</v>
      </c>
    </row>
    <row r="24" spans="1:9">
      <c r="A24" s="401" t="s">
        <v>21</v>
      </c>
      <c r="B24" s="401"/>
      <c r="C24" s="402" t="s">
        <v>22</v>
      </c>
      <c r="D24" s="402"/>
      <c r="E24" s="402" t="s">
        <v>23</v>
      </c>
      <c r="F24" s="402"/>
      <c r="G24" s="402"/>
      <c r="H24" s="402" t="s">
        <v>24</v>
      </c>
      <c r="I24" s="402"/>
    </row>
    <row r="25" spans="1:9">
      <c r="A25" s="314" t="s">
        <v>25</v>
      </c>
      <c r="B25" s="314" t="s">
        <v>26</v>
      </c>
      <c r="C25" s="313" t="s">
        <v>27</v>
      </c>
      <c r="D25" s="313" t="s">
        <v>28</v>
      </c>
      <c r="E25" s="313" t="s">
        <v>29</v>
      </c>
      <c r="F25" s="309" t="s">
        <v>30</v>
      </c>
      <c r="G25" s="309" t="s">
        <v>31</v>
      </c>
      <c r="H25" s="313" t="s">
        <v>27</v>
      </c>
      <c r="I25" s="313" t="s">
        <v>28</v>
      </c>
    </row>
    <row r="26" spans="1:9" s="296" customFormat="1">
      <c r="A26" s="306">
        <v>1</v>
      </c>
      <c r="B26" s="306">
        <v>2</v>
      </c>
      <c r="C26" s="306">
        <v>3</v>
      </c>
      <c r="D26" s="306">
        <v>4</v>
      </c>
      <c r="E26" s="306">
        <v>5</v>
      </c>
      <c r="F26" s="306">
        <v>6</v>
      </c>
      <c r="G26" s="306">
        <v>7</v>
      </c>
      <c r="H26" s="306">
        <v>8</v>
      </c>
      <c r="I26" s="306">
        <v>9</v>
      </c>
    </row>
    <row r="27" spans="1:9" s="296" customFormat="1" ht="31.2">
      <c r="A27" s="403" t="s">
        <v>32</v>
      </c>
      <c r="B27" s="310" t="s">
        <v>33</v>
      </c>
      <c r="C27" s="313">
        <f>SUM(C28:C31)</f>
        <v>395538516.90000021</v>
      </c>
      <c r="D27" s="313">
        <f>SUM(D28:D30)</f>
        <v>11996932.84</v>
      </c>
      <c r="E27" s="313">
        <f>E32+E37+E38</f>
        <v>1044417000</v>
      </c>
      <c r="F27" s="313">
        <f>SUM(F28:F31)</f>
        <v>1097179162.9899998</v>
      </c>
      <c r="G27" s="313">
        <f>SUM(G28:G31)</f>
        <v>1017130377.71</v>
      </c>
      <c r="H27" s="313">
        <f>C27-D27+F27-G27+I27</f>
        <v>463590369.33999991</v>
      </c>
      <c r="I27" s="313">
        <f>SUM(I28:I31)</f>
        <v>0</v>
      </c>
    </row>
    <row r="28" spans="1:9" s="296" customFormat="1">
      <c r="A28" s="404"/>
      <c r="B28" s="311" t="s">
        <v>34</v>
      </c>
      <c r="C28" s="312">
        <f>C33+C37+C39</f>
        <v>394825556.65000021</v>
      </c>
      <c r="D28" s="312">
        <f>D33+D37+D39</f>
        <v>11996932.84</v>
      </c>
      <c r="E28" s="312" t="s">
        <v>35</v>
      </c>
      <c r="F28" s="312">
        <f>F33+F37+F39</f>
        <v>1097095947.77</v>
      </c>
      <c r="G28" s="312">
        <f>G33+G37+G39</f>
        <v>1016967971.61</v>
      </c>
      <c r="H28" s="302">
        <f>C28+F28-G28+I28-D28</f>
        <v>462956599.97000009</v>
      </c>
      <c r="I28" s="312">
        <f>I33+I37+I39</f>
        <v>0</v>
      </c>
    </row>
    <row r="29" spans="1:9" s="296" customFormat="1">
      <c r="A29" s="404"/>
      <c r="B29" s="311" t="s">
        <v>36</v>
      </c>
      <c r="C29" s="312">
        <f>C34+C40</f>
        <v>66293.63</v>
      </c>
      <c r="D29" s="312">
        <f>D34+D40</f>
        <v>0</v>
      </c>
      <c r="E29" s="312" t="s">
        <v>35</v>
      </c>
      <c r="F29" s="312">
        <f>F34+F40</f>
        <v>7300.86</v>
      </c>
      <c r="G29" s="312">
        <f>G34+G40</f>
        <v>9572.8200000000015</v>
      </c>
      <c r="H29" s="302">
        <f>C29+F29-G29+I29-D29</f>
        <v>64021.670000000006</v>
      </c>
      <c r="I29" s="312">
        <f>I34+I40</f>
        <v>0</v>
      </c>
    </row>
    <row r="30" spans="1:9" s="296" customFormat="1">
      <c r="A30" s="404"/>
      <c r="B30" s="311" t="s">
        <v>37</v>
      </c>
      <c r="C30" s="312">
        <f>C35+C41</f>
        <v>621268.43000000005</v>
      </c>
      <c r="D30" s="312">
        <f>D35+D41</f>
        <v>0</v>
      </c>
      <c r="E30" s="312" t="s">
        <v>35</v>
      </c>
      <c r="F30" s="312">
        <f>F35+F41</f>
        <v>77014.53</v>
      </c>
      <c r="G30" s="312">
        <f>G35+G41</f>
        <v>135652.9</v>
      </c>
      <c r="H30" s="302">
        <f>C30+F30-G30+I30-D30</f>
        <v>562630.06000000006</v>
      </c>
      <c r="I30" s="312">
        <f>I35+I41</f>
        <v>0</v>
      </c>
    </row>
    <row r="31" spans="1:9" s="296" customFormat="1">
      <c r="A31" s="405"/>
      <c r="B31" s="311" t="s">
        <v>38</v>
      </c>
      <c r="C31" s="312">
        <f>C36+C42</f>
        <v>25398.190000000002</v>
      </c>
      <c r="D31" s="312">
        <f>D36</f>
        <v>0</v>
      </c>
      <c r="E31" s="312" t="s">
        <v>35</v>
      </c>
      <c r="F31" s="312">
        <f>F36</f>
        <v>-1100.17</v>
      </c>
      <c r="G31" s="312">
        <f>G36</f>
        <v>17180.38</v>
      </c>
      <c r="H31" s="302">
        <f>C31+F31-G31+I31-D31</f>
        <v>7117.6400000000031</v>
      </c>
      <c r="I31" s="312">
        <f>I36</f>
        <v>0</v>
      </c>
    </row>
    <row r="32" spans="1:9" s="296" customFormat="1" ht="31.2">
      <c r="A32" s="406" t="s">
        <v>39</v>
      </c>
      <c r="B32" s="307" t="s">
        <v>420</v>
      </c>
      <c r="C32" s="302">
        <f>SUM(C33:C36)</f>
        <v>395536282.63000017</v>
      </c>
      <c r="D32" s="302">
        <f>SUM(D33:D35)</f>
        <v>11996932.84</v>
      </c>
      <c r="E32" s="302">
        <v>862818000</v>
      </c>
      <c r="F32" s="302">
        <f>SUM(F33:F36)</f>
        <v>998178112.29000008</v>
      </c>
      <c r="G32" s="302">
        <f>SUM(G33:G36)</f>
        <v>918130339.84000003</v>
      </c>
      <c r="H32" s="302">
        <f>C32-D32+F32-G32+I32</f>
        <v>463587122.24000037</v>
      </c>
      <c r="I32" s="302">
        <f>SUM(I33:I36)</f>
        <v>0</v>
      </c>
    </row>
    <row r="33" spans="1:9" s="296" customFormat="1">
      <c r="A33" s="407"/>
      <c r="B33" s="311" t="s">
        <v>34</v>
      </c>
      <c r="C33" s="302">
        <v>394823525.8500002</v>
      </c>
      <c r="D33" s="302">
        <v>11996932.84</v>
      </c>
      <c r="E33" s="302" t="s">
        <v>35</v>
      </c>
      <c r="F33" s="302">
        <v>998112965.64999998</v>
      </c>
      <c r="G33" s="302">
        <v>917985453.70000005</v>
      </c>
      <c r="H33" s="302">
        <f>C33+F33-G33+I33-D33</f>
        <v>462954104.96000022</v>
      </c>
      <c r="I33" s="302">
        <v>0</v>
      </c>
    </row>
    <row r="34" spans="1:9" s="296" customFormat="1">
      <c r="A34" s="407"/>
      <c r="B34" s="311" t="s">
        <v>36</v>
      </c>
      <c r="C34" s="302">
        <v>66282.960000000006</v>
      </c>
      <c r="D34" s="302">
        <v>0</v>
      </c>
      <c r="E34" s="302" t="s">
        <v>35</v>
      </c>
      <c r="F34" s="302">
        <v>6301.95</v>
      </c>
      <c r="G34" s="302">
        <v>8649.9500000000007</v>
      </c>
      <c r="H34" s="302">
        <f>C34+F34-G34+I34-D34</f>
        <v>63934.960000000006</v>
      </c>
      <c r="I34" s="302">
        <v>0</v>
      </c>
    </row>
    <row r="35" spans="1:9" s="296" customFormat="1">
      <c r="A35" s="407"/>
      <c r="B35" s="311" t="s">
        <v>37</v>
      </c>
      <c r="C35" s="302">
        <v>621075.63</v>
      </c>
      <c r="D35" s="302">
        <v>0</v>
      </c>
      <c r="E35" s="302" t="s">
        <v>35</v>
      </c>
      <c r="F35" s="302">
        <v>59944.86</v>
      </c>
      <c r="G35" s="302">
        <v>119055.81</v>
      </c>
      <c r="H35" s="302">
        <f>C35+F35-G35+I35-D35</f>
        <v>561964.67999999993</v>
      </c>
      <c r="I35" s="302">
        <v>0</v>
      </c>
    </row>
    <row r="36" spans="1:9" s="296" customFormat="1">
      <c r="A36" s="408"/>
      <c r="B36" s="311" t="s">
        <v>38</v>
      </c>
      <c r="C36" s="302">
        <v>25398.190000000002</v>
      </c>
      <c r="D36" s="302">
        <v>0</v>
      </c>
      <c r="E36" s="302" t="s">
        <v>35</v>
      </c>
      <c r="F36" s="302">
        <v>-1100.17</v>
      </c>
      <c r="G36" s="302">
        <v>17180.38</v>
      </c>
      <c r="H36" s="302">
        <f>C36+F36-G36+I36-D36</f>
        <v>7117.6400000000031</v>
      </c>
      <c r="I36" s="302">
        <v>0</v>
      </c>
    </row>
    <row r="37" spans="1:9" s="296" customFormat="1" ht="31.2">
      <c r="A37" s="306" t="s">
        <v>40</v>
      </c>
      <c r="B37" s="307" t="s">
        <v>41</v>
      </c>
      <c r="C37" s="302">
        <v>0</v>
      </c>
      <c r="D37" s="302">
        <v>0</v>
      </c>
      <c r="E37" s="302">
        <v>181599000</v>
      </c>
      <c r="F37" s="302">
        <v>98900000</v>
      </c>
      <c r="G37" s="302">
        <v>98900000</v>
      </c>
      <c r="H37" s="302">
        <f>C37+F37-G37+I37-D37</f>
        <v>0</v>
      </c>
      <c r="I37" s="302">
        <v>0</v>
      </c>
    </row>
    <row r="38" spans="1:9" s="296" customFormat="1" ht="46.8">
      <c r="A38" s="306" t="s">
        <v>42</v>
      </c>
      <c r="B38" s="307" t="s">
        <v>43</v>
      </c>
      <c r="C38" s="302">
        <f>SUM(C39:C41)</f>
        <v>2234.2699999999877</v>
      </c>
      <c r="D38" s="302">
        <f>SUM(D39:D41)</f>
        <v>0</v>
      </c>
      <c r="E38" s="302">
        <v>0</v>
      </c>
      <c r="F38" s="302">
        <f>SUM(F39:F41)</f>
        <v>101050.7</v>
      </c>
      <c r="G38" s="302">
        <f>SUM(G39:G41)</f>
        <v>100037.87</v>
      </c>
      <c r="H38" s="302">
        <f>C38-D38+F38-G38+I38</f>
        <v>3247.0999999999913</v>
      </c>
      <c r="I38" s="302">
        <f>SUM(I39:I41)</f>
        <v>0</v>
      </c>
    </row>
    <row r="39" spans="1:9" s="296" customFormat="1">
      <c r="A39" s="409"/>
      <c r="B39" s="311" t="s">
        <v>34</v>
      </c>
      <c r="C39" s="302">
        <v>2030.7999999999884</v>
      </c>
      <c r="D39" s="302">
        <v>0</v>
      </c>
      <c r="E39" s="302" t="s">
        <v>35</v>
      </c>
      <c r="F39" s="302">
        <v>82982.12</v>
      </c>
      <c r="G39" s="302">
        <v>82517.91</v>
      </c>
      <c r="H39" s="302">
        <f>C39+F39-G39+I39-D39</f>
        <v>2495.0099999999802</v>
      </c>
      <c r="I39" s="302">
        <v>0</v>
      </c>
    </row>
    <row r="40" spans="1:9" s="296" customFormat="1">
      <c r="A40" s="409"/>
      <c r="B40" s="311" t="s">
        <v>36</v>
      </c>
      <c r="C40" s="302">
        <v>10.670000000000073</v>
      </c>
      <c r="D40" s="302">
        <v>0</v>
      </c>
      <c r="E40" s="302" t="s">
        <v>35</v>
      </c>
      <c r="F40" s="302">
        <v>998.91</v>
      </c>
      <c r="G40" s="302">
        <v>922.87</v>
      </c>
      <c r="H40" s="302">
        <f>C40+F40-G40+I40-D40</f>
        <v>86.710000000000036</v>
      </c>
      <c r="I40" s="302">
        <v>0</v>
      </c>
    </row>
    <row r="41" spans="1:9" s="296" customFormat="1">
      <c r="A41" s="409"/>
      <c r="B41" s="311" t="s">
        <v>37</v>
      </c>
      <c r="C41" s="302">
        <v>192.79999999999927</v>
      </c>
      <c r="D41" s="302">
        <v>0</v>
      </c>
      <c r="E41" s="302" t="s">
        <v>35</v>
      </c>
      <c r="F41" s="302">
        <v>17069.669999999998</v>
      </c>
      <c r="G41" s="302">
        <v>16597.09</v>
      </c>
      <c r="H41" s="302">
        <f>C41+F41-G41+I41-D41</f>
        <v>665.37999999999738</v>
      </c>
      <c r="I41" s="302">
        <v>0</v>
      </c>
    </row>
    <row r="42" spans="1:9" s="295" customFormat="1">
      <c r="A42" s="304" t="s">
        <v>44</v>
      </c>
      <c r="B42" s="310" t="s">
        <v>45</v>
      </c>
      <c r="C42" s="309">
        <v>0</v>
      </c>
      <c r="D42" s="309">
        <v>0</v>
      </c>
      <c r="E42" s="309">
        <v>48018000</v>
      </c>
      <c r="F42" s="309">
        <f>26100000+667000</f>
        <v>26767000</v>
      </c>
      <c r="G42" s="309">
        <f>26100000+667000</f>
        <v>26767000</v>
      </c>
      <c r="H42" s="309">
        <f>C42-D42+F42-G42+I42</f>
        <v>0</v>
      </c>
      <c r="I42" s="309">
        <v>0</v>
      </c>
    </row>
    <row r="43" spans="1:9" s="295" customFormat="1" ht="31.2">
      <c r="A43" s="304" t="s">
        <v>46</v>
      </c>
      <c r="B43" s="310" t="s">
        <v>47</v>
      </c>
      <c r="C43" s="309">
        <v>18962756.799999997</v>
      </c>
      <c r="D43" s="309">
        <v>0</v>
      </c>
      <c r="E43" s="309">
        <v>18915000</v>
      </c>
      <c r="F43" s="309">
        <v>15808429.51</v>
      </c>
      <c r="G43" s="309">
        <v>27001547.190000001</v>
      </c>
      <c r="H43" s="309">
        <f>C43+F43-G43+I43</f>
        <v>7769639.1199999936</v>
      </c>
      <c r="I43" s="309">
        <v>0</v>
      </c>
    </row>
    <row r="44" spans="1:9" s="295" customFormat="1">
      <c r="A44" s="304" t="s">
        <v>48</v>
      </c>
      <c r="B44" s="310" t="s">
        <v>49</v>
      </c>
      <c r="C44" s="309">
        <f>SUM(C45:C46)+SUM(C54:C58)+C63</f>
        <v>14905018.490000004</v>
      </c>
      <c r="D44" s="309">
        <f>SUM(D45:D46)+SUM(D54:D58)+D63</f>
        <v>0</v>
      </c>
      <c r="E44" s="309">
        <v>2778000</v>
      </c>
      <c r="F44" s="309">
        <f>SUM(F45:F46)+SUM(F54:F58)+F63</f>
        <v>9289686.959999999</v>
      </c>
      <c r="G44" s="309">
        <f>SUM(G45:G46)+SUM(G54:G58)+G63</f>
        <v>5047244.13</v>
      </c>
      <c r="H44" s="309">
        <f>C44+F44-G44+I44</f>
        <v>19147461.360000003</v>
      </c>
      <c r="I44" s="309">
        <f>SUM(I45:I46)+SUM(I54:I58)+I63</f>
        <v>0.04</v>
      </c>
    </row>
    <row r="45" spans="1:9" s="295" customFormat="1" ht="31.2">
      <c r="A45" s="306" t="s">
        <v>50</v>
      </c>
      <c r="B45" s="307" t="s">
        <v>51</v>
      </c>
      <c r="C45" s="302">
        <v>0</v>
      </c>
      <c r="D45" s="302">
        <v>0</v>
      </c>
      <c r="E45" s="302" t="s">
        <v>35</v>
      </c>
      <c r="F45" s="302">
        <v>1400641.6</v>
      </c>
      <c r="G45" s="302">
        <v>1400641.6</v>
      </c>
      <c r="H45" s="302">
        <f>C45-D45+F45-G45+I45</f>
        <v>0</v>
      </c>
      <c r="I45" s="302">
        <v>0</v>
      </c>
    </row>
    <row r="46" spans="1:9" s="296" customFormat="1" ht="31.2">
      <c r="A46" s="306" t="s">
        <v>52</v>
      </c>
      <c r="B46" s="307" t="s">
        <v>53</v>
      </c>
      <c r="C46" s="302">
        <v>7601124.4300000016</v>
      </c>
      <c r="D46" s="302">
        <f>D47+D48+SUM(D51:D53)</f>
        <v>0</v>
      </c>
      <c r="E46" s="302" t="s">
        <v>35</v>
      </c>
      <c r="F46" s="302">
        <f>F47+F48+SUM(F51:F53)</f>
        <v>1483762.5899999999</v>
      </c>
      <c r="G46" s="302">
        <f>G47+G48+SUM(G51:G53)</f>
        <v>1771989.02</v>
      </c>
      <c r="H46" s="302">
        <f>C46-D46+F46-G46+I46</f>
        <v>7312898.0000000019</v>
      </c>
      <c r="I46" s="302">
        <f>I47+I48+SUM(I51:I53)</f>
        <v>0</v>
      </c>
    </row>
    <row r="47" spans="1:9" s="305" customFormat="1" ht="46.8">
      <c r="A47" s="308" t="s">
        <v>54</v>
      </c>
      <c r="B47" s="307" t="s">
        <v>55</v>
      </c>
      <c r="C47" s="302">
        <v>0</v>
      </c>
      <c r="D47" s="302">
        <v>0</v>
      </c>
      <c r="E47" s="302" t="s">
        <v>35</v>
      </c>
      <c r="F47" s="302">
        <v>239571.13</v>
      </c>
      <c r="G47" s="302">
        <v>239571.13</v>
      </c>
      <c r="H47" s="302">
        <f>C47+F47-G47+I47-D47</f>
        <v>0</v>
      </c>
      <c r="I47" s="302">
        <v>0</v>
      </c>
    </row>
    <row r="48" spans="1:9" s="305" customFormat="1" ht="31.2">
      <c r="A48" s="308" t="s">
        <v>56</v>
      </c>
      <c r="B48" s="307" t="s">
        <v>57</v>
      </c>
      <c r="C48" s="302">
        <v>58613.120000000003</v>
      </c>
      <c r="D48" s="302">
        <f>SUM(D49:D50)</f>
        <v>0</v>
      </c>
      <c r="E48" s="302" t="s">
        <v>35</v>
      </c>
      <c r="F48" s="302">
        <f>SUM(F49:F50)</f>
        <v>3385</v>
      </c>
      <c r="G48" s="302">
        <f>SUM(G49:G50)</f>
        <v>10652.32</v>
      </c>
      <c r="H48" s="302">
        <f>C48-D48+F48-G48+I48</f>
        <v>51345.8</v>
      </c>
      <c r="I48" s="302">
        <f>SUM(I49:I51)</f>
        <v>0</v>
      </c>
    </row>
    <row r="49" spans="1:9" s="305" customFormat="1" ht="31.2">
      <c r="A49" s="308"/>
      <c r="B49" s="307" t="s">
        <v>58</v>
      </c>
      <c r="C49" s="302">
        <v>58613.120000000003</v>
      </c>
      <c r="D49" s="302">
        <v>0</v>
      </c>
      <c r="E49" s="302" t="s">
        <v>35</v>
      </c>
      <c r="F49" s="302">
        <v>3385</v>
      </c>
      <c r="G49" s="302">
        <v>10652.32</v>
      </c>
      <c r="H49" s="302">
        <f>C49+F49-G49+I49-D49</f>
        <v>51345.8</v>
      </c>
      <c r="I49" s="302">
        <v>0</v>
      </c>
    </row>
    <row r="50" spans="1:9" s="305" customFormat="1" ht="31.2">
      <c r="A50" s="308"/>
      <c r="B50" s="307" t="s">
        <v>59</v>
      </c>
      <c r="C50" s="302">
        <v>0</v>
      </c>
      <c r="D50" s="302">
        <v>0</v>
      </c>
      <c r="E50" s="302" t="s">
        <v>35</v>
      </c>
      <c r="F50" s="302">
        <v>0</v>
      </c>
      <c r="G50" s="302">
        <v>0</v>
      </c>
      <c r="H50" s="302">
        <f>C50+F50-G50+I50-D50</f>
        <v>0</v>
      </c>
      <c r="I50" s="302">
        <v>0</v>
      </c>
    </row>
    <row r="51" spans="1:9" s="305" customFormat="1" ht="46.8">
      <c r="A51" s="308" t="s">
        <v>60</v>
      </c>
      <c r="B51" s="307" t="s">
        <v>61</v>
      </c>
      <c r="C51" s="302">
        <v>0</v>
      </c>
      <c r="D51" s="302">
        <v>0</v>
      </c>
      <c r="E51" s="302" t="s">
        <v>35</v>
      </c>
      <c r="F51" s="302">
        <v>580</v>
      </c>
      <c r="G51" s="302">
        <v>580</v>
      </c>
      <c r="H51" s="302">
        <f>C51+F51-G51+I51-D51</f>
        <v>0</v>
      </c>
      <c r="I51" s="302">
        <v>0</v>
      </c>
    </row>
    <row r="52" spans="1:9" s="305" customFormat="1" ht="46.8">
      <c r="A52" s="308" t="s">
        <v>62</v>
      </c>
      <c r="B52" s="307" t="s">
        <v>421</v>
      </c>
      <c r="C52" s="302">
        <v>0</v>
      </c>
      <c r="D52" s="302">
        <v>0</v>
      </c>
      <c r="E52" s="302" t="s">
        <v>35</v>
      </c>
      <c r="F52" s="302">
        <v>0</v>
      </c>
      <c r="G52" s="302">
        <v>0</v>
      </c>
      <c r="H52" s="302">
        <f>C52+F52-G52+I52-D52</f>
        <v>0</v>
      </c>
      <c r="I52" s="302">
        <v>0</v>
      </c>
    </row>
    <row r="53" spans="1:9" s="305" customFormat="1" ht="46.8">
      <c r="A53" s="308" t="s">
        <v>63</v>
      </c>
      <c r="B53" s="307" t="s">
        <v>64</v>
      </c>
      <c r="C53" s="302">
        <v>7411662.5</v>
      </c>
      <c r="D53" s="302">
        <v>0</v>
      </c>
      <c r="E53" s="302" t="s">
        <v>35</v>
      </c>
      <c r="F53" s="302">
        <v>1240226.46</v>
      </c>
      <c r="G53" s="302">
        <v>1521185.57</v>
      </c>
      <c r="H53" s="302">
        <f>C53+F53-G53+I53-D53</f>
        <v>7130703.3900000006</v>
      </c>
      <c r="I53" s="302">
        <v>0</v>
      </c>
    </row>
    <row r="54" spans="1:9" s="305" customFormat="1" ht="46.8">
      <c r="A54" s="306" t="s">
        <v>65</v>
      </c>
      <c r="B54" s="307" t="s">
        <v>66</v>
      </c>
      <c r="C54" s="302">
        <v>7300591.4300000016</v>
      </c>
      <c r="D54" s="302">
        <v>0</v>
      </c>
      <c r="E54" s="302" t="s">
        <v>35</v>
      </c>
      <c r="F54" s="302">
        <v>5377557.2199999997</v>
      </c>
      <c r="G54" s="302">
        <v>861589.62</v>
      </c>
      <c r="H54" s="302">
        <f t="shared" ref="H54:H60" si="0">C54-D54+F54-G54+I54</f>
        <v>11816559.030000003</v>
      </c>
      <c r="I54" s="302">
        <v>0</v>
      </c>
    </row>
    <row r="55" spans="1:9" s="305" customFormat="1">
      <c r="A55" s="306" t="s">
        <v>67</v>
      </c>
      <c r="B55" s="307" t="s">
        <v>68</v>
      </c>
      <c r="C55" s="302">
        <v>0</v>
      </c>
      <c r="D55" s="302">
        <v>0</v>
      </c>
      <c r="E55" s="302" t="s">
        <v>35</v>
      </c>
      <c r="F55" s="302">
        <v>12108.43</v>
      </c>
      <c r="G55" s="302">
        <v>12108.43</v>
      </c>
      <c r="H55" s="302">
        <f t="shared" si="0"/>
        <v>0</v>
      </c>
      <c r="I55" s="302">
        <v>0</v>
      </c>
    </row>
    <row r="56" spans="1:9" s="305" customFormat="1">
      <c r="A56" s="306" t="s">
        <v>69</v>
      </c>
      <c r="B56" s="307" t="s">
        <v>70</v>
      </c>
      <c r="C56" s="302">
        <v>0</v>
      </c>
      <c r="D56" s="302">
        <v>0</v>
      </c>
      <c r="E56" s="302" t="s">
        <v>35</v>
      </c>
      <c r="F56" s="302">
        <v>169</v>
      </c>
      <c r="G56" s="302">
        <v>169</v>
      </c>
      <c r="H56" s="302">
        <f t="shared" si="0"/>
        <v>0</v>
      </c>
      <c r="I56" s="302">
        <v>0</v>
      </c>
    </row>
    <row r="57" spans="1:9" s="305" customFormat="1">
      <c r="A57" s="306" t="s">
        <v>71</v>
      </c>
      <c r="B57" s="307" t="s">
        <v>72</v>
      </c>
      <c r="C57" s="302">
        <v>0</v>
      </c>
      <c r="D57" s="302">
        <v>0</v>
      </c>
      <c r="E57" s="302" t="s">
        <v>35</v>
      </c>
      <c r="F57" s="302">
        <v>20624.349999999999</v>
      </c>
      <c r="G57" s="302">
        <v>20624.349999999999</v>
      </c>
      <c r="H57" s="302">
        <f t="shared" si="0"/>
        <v>0</v>
      </c>
      <c r="I57" s="302">
        <v>0</v>
      </c>
    </row>
    <row r="58" spans="1:9" s="305" customFormat="1">
      <c r="A58" s="306" t="s">
        <v>73</v>
      </c>
      <c r="B58" s="307" t="s">
        <v>74</v>
      </c>
      <c r="C58" s="302">
        <f>SUM(C59:C60)</f>
        <v>0</v>
      </c>
      <c r="D58" s="302">
        <f>SUM(D59:D60)</f>
        <v>0</v>
      </c>
      <c r="E58" s="302" t="s">
        <v>35</v>
      </c>
      <c r="F58" s="302">
        <f>SUM(F59:F60)</f>
        <v>0</v>
      </c>
      <c r="G58" s="302">
        <f>SUM(G59:G60)</f>
        <v>0</v>
      </c>
      <c r="H58" s="302">
        <f t="shared" si="0"/>
        <v>0.02</v>
      </c>
      <c r="I58" s="302">
        <f>SUM(I59:I61)</f>
        <v>0.02</v>
      </c>
    </row>
    <row r="59" spans="1:9" s="305" customFormat="1">
      <c r="A59" s="308" t="s">
        <v>75</v>
      </c>
      <c r="B59" s="307" t="s">
        <v>38</v>
      </c>
      <c r="C59" s="302">
        <v>0</v>
      </c>
      <c r="D59" s="302">
        <v>0</v>
      </c>
      <c r="E59" s="302" t="s">
        <v>35</v>
      </c>
      <c r="F59" s="302">
        <v>0</v>
      </c>
      <c r="G59" s="302">
        <v>0</v>
      </c>
      <c r="H59" s="302">
        <f t="shared" si="0"/>
        <v>0</v>
      </c>
      <c r="I59" s="302">
        <v>0</v>
      </c>
    </row>
    <row r="60" spans="1:9" s="296" customFormat="1">
      <c r="A60" s="308" t="s">
        <v>76</v>
      </c>
      <c r="B60" s="307" t="s">
        <v>77</v>
      </c>
      <c r="C60" s="302">
        <f>SUM(C61:C62)</f>
        <v>0</v>
      </c>
      <c r="D60" s="302">
        <f>SUM(D61:D62)</f>
        <v>0</v>
      </c>
      <c r="E60" s="302" t="s">
        <v>35</v>
      </c>
      <c r="F60" s="302">
        <f>SUM(F61:F62)</f>
        <v>0</v>
      </c>
      <c r="G60" s="302">
        <f>SUM(G61:G62)</f>
        <v>0</v>
      </c>
      <c r="H60" s="302">
        <f t="shared" si="0"/>
        <v>0.02</v>
      </c>
      <c r="I60" s="302">
        <f>SUM(I61:I63)</f>
        <v>0.02</v>
      </c>
    </row>
    <row r="61" spans="1:9" s="296" customFormat="1">
      <c r="A61" s="308"/>
      <c r="B61" s="307" t="s">
        <v>78</v>
      </c>
      <c r="C61" s="302">
        <v>0</v>
      </c>
      <c r="D61" s="302">
        <v>0</v>
      </c>
      <c r="E61" s="302" t="s">
        <v>35</v>
      </c>
      <c r="F61" s="302">
        <v>0</v>
      </c>
      <c r="G61" s="302">
        <v>0</v>
      </c>
      <c r="H61" s="302">
        <f>C61+F61-G61+I61-D61</f>
        <v>0</v>
      </c>
      <c r="I61" s="302">
        <v>0</v>
      </c>
    </row>
    <row r="62" spans="1:9" s="296" customFormat="1">
      <c r="A62" s="304"/>
      <c r="B62" s="307" t="s">
        <v>79</v>
      </c>
      <c r="C62" s="302">
        <v>0</v>
      </c>
      <c r="D62" s="302">
        <v>0</v>
      </c>
      <c r="E62" s="302" t="s">
        <v>35</v>
      </c>
      <c r="F62" s="302">
        <v>0</v>
      </c>
      <c r="G62" s="302">
        <v>0</v>
      </c>
      <c r="H62" s="302">
        <f>C62+F62-G62+I62-D62</f>
        <v>0</v>
      </c>
      <c r="I62" s="302">
        <v>0</v>
      </c>
    </row>
    <row r="63" spans="1:9" s="305" customFormat="1">
      <c r="A63" s="306" t="s">
        <v>80</v>
      </c>
      <c r="B63" s="303" t="s">
        <v>81</v>
      </c>
      <c r="C63" s="302">
        <f>SUM(C64:C65)</f>
        <v>3302.6300000000047</v>
      </c>
      <c r="D63" s="302">
        <f>SUM(D64:D65)</f>
        <v>0</v>
      </c>
      <c r="E63" s="302" t="s">
        <v>35</v>
      </c>
      <c r="F63" s="302">
        <f>SUM(F64:F65)</f>
        <v>994823.77</v>
      </c>
      <c r="G63" s="302">
        <f>SUM(G64:G65)</f>
        <v>980122.11</v>
      </c>
      <c r="H63" s="302">
        <f>C63-D63+F63-G63+I63</f>
        <v>18004.310000000038</v>
      </c>
      <c r="I63" s="302">
        <f>SUM(I64:I65)</f>
        <v>0.02</v>
      </c>
    </row>
    <row r="64" spans="1:9" s="305" customFormat="1">
      <c r="A64" s="306"/>
      <c r="B64" s="303" t="s">
        <v>82</v>
      </c>
      <c r="C64" s="302">
        <v>3302.6300000000047</v>
      </c>
      <c r="D64" s="302">
        <v>0</v>
      </c>
      <c r="E64" s="302" t="s">
        <v>35</v>
      </c>
      <c r="F64" s="302">
        <v>993737.88</v>
      </c>
      <c r="G64" s="302">
        <v>979036.22</v>
      </c>
      <c r="H64" s="302">
        <f>C64+F64-G64+I64-D64</f>
        <v>18004.310000000038</v>
      </c>
      <c r="I64" s="302">
        <v>0.02</v>
      </c>
    </row>
    <row r="65" spans="1:9" s="295" customFormat="1" ht="16.2" thickBot="1">
      <c r="A65" s="304"/>
      <c r="B65" s="303" t="s">
        <v>83</v>
      </c>
      <c r="C65" s="302">
        <v>0</v>
      </c>
      <c r="D65" s="302">
        <v>0</v>
      </c>
      <c r="E65" s="302" t="s">
        <v>35</v>
      </c>
      <c r="F65" s="302">
        <v>1085.8900000000001</v>
      </c>
      <c r="G65" s="302">
        <v>1085.8900000000001</v>
      </c>
      <c r="H65" s="302">
        <f>C65+F65-G65+I65-D65</f>
        <v>0</v>
      </c>
      <c r="I65" s="302">
        <v>0</v>
      </c>
    </row>
    <row r="66" spans="1:9" s="295" customFormat="1" ht="16.2" thickBot="1">
      <c r="A66" s="410" t="s">
        <v>84</v>
      </c>
      <c r="B66" s="411"/>
      <c r="C66" s="301">
        <f t="shared" ref="C66:I66" si="1">C27+C42+C43+C44</f>
        <v>429406292.19000024</v>
      </c>
      <c r="D66" s="301">
        <f t="shared" si="1"/>
        <v>11996932.84</v>
      </c>
      <c r="E66" s="301">
        <f t="shared" si="1"/>
        <v>1114128000</v>
      </c>
      <c r="F66" s="301">
        <f t="shared" si="1"/>
        <v>1149044279.4599998</v>
      </c>
      <c r="G66" s="301">
        <f t="shared" si="1"/>
        <v>1075946169.0300002</v>
      </c>
      <c r="H66" s="301">
        <f t="shared" si="1"/>
        <v>490507469.81999993</v>
      </c>
      <c r="I66" s="301">
        <f t="shared" si="1"/>
        <v>0.04</v>
      </c>
    </row>
    <row r="67" spans="1:9">
      <c r="A67" s="300"/>
      <c r="B67" s="299"/>
      <c r="C67" s="298"/>
      <c r="D67" s="298"/>
      <c r="E67" s="298"/>
      <c r="F67" s="298"/>
      <c r="G67" s="298"/>
      <c r="H67" s="298"/>
      <c r="I67" s="298"/>
    </row>
    <row r="68" spans="1:9" s="296" customFormat="1">
      <c r="A68" s="413" t="s">
        <v>85</v>
      </c>
      <c r="B68" s="413"/>
      <c r="C68" s="297"/>
      <c r="D68" s="414"/>
      <c r="E68" s="414"/>
      <c r="F68" s="292"/>
      <c r="H68" s="399" t="s">
        <v>86</v>
      </c>
      <c r="I68" s="399"/>
    </row>
    <row r="69" spans="1:9" s="295" customFormat="1">
      <c r="A69" s="293"/>
      <c r="B69" s="291"/>
      <c r="C69" s="292"/>
      <c r="D69" s="415" t="s">
        <v>87</v>
      </c>
      <c r="E69" s="415"/>
      <c r="F69" s="292"/>
      <c r="H69" s="292"/>
      <c r="I69" s="292"/>
    </row>
    <row r="70" spans="1:9" s="295" customFormat="1">
      <c r="A70" s="293"/>
      <c r="B70" s="291"/>
      <c r="C70" s="292"/>
      <c r="D70" s="292"/>
      <c r="E70" s="292"/>
      <c r="F70" s="292"/>
      <c r="H70" s="292"/>
      <c r="I70" s="292"/>
    </row>
    <row r="71" spans="1:9" s="295" customFormat="1">
      <c r="A71" s="416" t="s">
        <v>88</v>
      </c>
      <c r="B71" s="416"/>
      <c r="C71" s="292"/>
      <c r="D71" s="414"/>
      <c r="E71" s="414"/>
      <c r="F71" s="292"/>
      <c r="H71" s="398" t="s">
        <v>89</v>
      </c>
      <c r="I71" s="398"/>
    </row>
    <row r="72" spans="1:9">
      <c r="D72" s="412" t="s">
        <v>87</v>
      </c>
      <c r="E72" s="412"/>
    </row>
    <row r="114" spans="2:2" s="291" customFormat="1">
      <c r="B114" s="294"/>
    </row>
  </sheetData>
  <mergeCells count="33">
    <mergeCell ref="D72:E72"/>
    <mergeCell ref="A68:B68"/>
    <mergeCell ref="D68:E68"/>
    <mergeCell ref="D69:E69"/>
    <mergeCell ref="A71:B71"/>
    <mergeCell ref="D71:E71"/>
    <mergeCell ref="H71:I71"/>
    <mergeCell ref="H68:I68"/>
    <mergeCell ref="A23:C23"/>
    <mergeCell ref="A24:B24"/>
    <mergeCell ref="C24:D24"/>
    <mergeCell ref="E24:G24"/>
    <mergeCell ref="H24:I24"/>
    <mergeCell ref="A27:A31"/>
    <mergeCell ref="A32:A36"/>
    <mergeCell ref="A39:A41"/>
    <mergeCell ref="A66:B66"/>
    <mergeCell ref="A20:I20"/>
    <mergeCell ref="H7:I7"/>
    <mergeCell ref="H8:I8"/>
    <mergeCell ref="H9:I9"/>
    <mergeCell ref="A10:I10"/>
    <mergeCell ref="A12:I12"/>
    <mergeCell ref="A14:I14"/>
    <mergeCell ref="A16:I16"/>
    <mergeCell ref="A17:I17"/>
    <mergeCell ref="A19:I19"/>
    <mergeCell ref="H6:I6"/>
    <mergeCell ref="H1:I1"/>
    <mergeCell ref="H2:I2"/>
    <mergeCell ref="H3:I3"/>
    <mergeCell ref="H4:I4"/>
    <mergeCell ref="H5:I5"/>
  </mergeCells>
  <pageMargins left="0.59055118110236227" right="0.59055118110236227" top="0.39370078740157483" bottom="0.19685039370078741" header="0.31496062992125984" footer="0.31496062992125984"/>
  <pageSetup paperSize="9" scale="40" firstPageNumber="3"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4702E-8F12-4238-A0FB-0B3114F15B0F}">
  <sheetPr>
    <pageSetUpPr fitToPage="1"/>
  </sheetPr>
  <dimension ref="A1:X64"/>
  <sheetViews>
    <sheetView topLeftCell="A3" zoomScale="40" zoomScaleNormal="40" workbookViewId="0">
      <selection activeCell="H6" sqref="H6"/>
    </sheetView>
  </sheetViews>
  <sheetFormatPr defaultColWidth="8.88671875" defaultRowHeight="22.8"/>
  <cols>
    <col min="1" max="1" width="10.21875" style="135" customWidth="1"/>
    <col min="2" max="2" width="49.44140625" style="132" customWidth="1"/>
    <col min="3" max="3" width="17.109375" style="132" customWidth="1"/>
    <col min="4" max="5" width="23.44140625" style="132" customWidth="1"/>
    <col min="6" max="6" width="24.44140625" style="132" customWidth="1"/>
    <col min="7" max="7" width="14.77734375" style="132" customWidth="1"/>
    <col min="8" max="8" width="23" style="132" customWidth="1"/>
    <col min="9" max="9" width="24.109375" style="132" customWidth="1"/>
    <col min="10" max="10" width="23.5546875" style="132" customWidth="1"/>
    <col min="11" max="11" width="24.109375" style="132" customWidth="1"/>
    <col min="12" max="12" width="26.88671875" style="132" customWidth="1"/>
    <col min="13" max="13" width="23.33203125" style="132" customWidth="1"/>
    <col min="14" max="14" width="20.44140625" style="132" customWidth="1"/>
    <col min="15" max="15" width="23.6640625" style="132" customWidth="1"/>
    <col min="16" max="16" width="28.109375" style="132" customWidth="1"/>
    <col min="17" max="17" width="41.33203125" style="132" customWidth="1"/>
    <col min="18" max="18" width="19" style="133" customWidth="1"/>
    <col min="19" max="19" width="15.44140625" style="134" customWidth="1"/>
    <col min="20" max="20" width="15" style="133" customWidth="1"/>
    <col min="21" max="21" width="14.6640625" style="132" customWidth="1"/>
    <col min="22" max="16384" width="8.88671875" style="132"/>
  </cols>
  <sheetData>
    <row r="1" spans="1:22" s="233" customFormat="1" ht="24" customHeight="1">
      <c r="A1" s="250"/>
      <c r="B1" s="246"/>
      <c r="C1" s="152"/>
      <c r="D1" s="152"/>
      <c r="E1" s="152"/>
      <c r="F1" s="132"/>
      <c r="G1" s="132"/>
      <c r="H1" s="132"/>
      <c r="I1" s="152"/>
      <c r="J1" s="152"/>
      <c r="M1" s="249" t="s">
        <v>90</v>
      </c>
      <c r="N1" s="249"/>
      <c r="O1" s="132"/>
      <c r="P1" s="132"/>
      <c r="Q1" s="132"/>
      <c r="R1" s="252"/>
      <c r="S1" s="251"/>
      <c r="T1" s="152"/>
    </row>
    <row r="2" spans="1:22" s="233" customFormat="1" ht="23.4">
      <c r="A2" s="247"/>
      <c r="B2" s="446"/>
      <c r="C2" s="447"/>
      <c r="D2" s="447"/>
      <c r="E2" s="152"/>
      <c r="F2" s="132"/>
      <c r="G2" s="132"/>
      <c r="H2" s="132"/>
      <c r="I2" s="152"/>
      <c r="J2" s="152"/>
      <c r="M2" s="249" t="s">
        <v>91</v>
      </c>
      <c r="N2" s="249"/>
      <c r="O2" s="132"/>
      <c r="P2" s="132"/>
      <c r="Q2" s="132"/>
      <c r="R2" s="252"/>
      <c r="S2" s="251"/>
      <c r="T2" s="152"/>
    </row>
    <row r="3" spans="1:22" s="233" customFormat="1" ht="23.4">
      <c r="A3" s="250"/>
      <c r="B3" s="246"/>
      <c r="C3" s="132"/>
      <c r="D3" s="132"/>
      <c r="E3" s="132"/>
      <c r="F3" s="132"/>
      <c r="G3" s="132"/>
      <c r="H3" s="132"/>
      <c r="I3" s="132"/>
      <c r="J3" s="132"/>
      <c r="M3" s="249" t="s">
        <v>92</v>
      </c>
      <c r="N3" s="249"/>
      <c r="O3" s="132"/>
      <c r="P3" s="132"/>
      <c r="Q3" s="132"/>
      <c r="R3" s="133"/>
      <c r="S3" s="134"/>
      <c r="T3" s="133"/>
    </row>
    <row r="4" spans="1:22" s="233" customFormat="1" ht="23.4">
      <c r="A4" s="247"/>
      <c r="B4" s="246"/>
      <c r="C4" s="132"/>
      <c r="D4" s="132"/>
      <c r="E4" s="132"/>
      <c r="F4" s="132"/>
      <c r="G4" s="132"/>
      <c r="H4" s="132"/>
      <c r="I4" s="132"/>
      <c r="J4" s="132"/>
      <c r="M4" s="249" t="s">
        <v>8</v>
      </c>
      <c r="N4" s="249"/>
      <c r="O4" s="132"/>
      <c r="P4" s="132"/>
      <c r="Q4" s="132"/>
      <c r="R4" s="133"/>
      <c r="S4" s="134"/>
      <c r="T4" s="133"/>
    </row>
    <row r="5" spans="1:22" s="233" customFormat="1" ht="23.4">
      <c r="A5" s="247"/>
      <c r="B5" s="246"/>
      <c r="C5" s="132"/>
      <c r="D5" s="132"/>
      <c r="E5" s="132"/>
      <c r="F5" s="132"/>
      <c r="G5" s="132"/>
      <c r="H5" s="132"/>
      <c r="I5" s="132"/>
      <c r="J5" s="132"/>
      <c r="K5" s="132"/>
      <c r="L5" s="249"/>
      <c r="M5" s="132" t="s">
        <v>93</v>
      </c>
      <c r="N5" s="132"/>
      <c r="O5" s="132"/>
      <c r="P5" s="132"/>
      <c r="Q5" s="132"/>
      <c r="R5" s="133"/>
      <c r="S5" s="134"/>
      <c r="T5" s="133"/>
    </row>
    <row r="6" spans="1:22" s="233" customFormat="1" ht="74.25" customHeight="1">
      <c r="A6" s="247"/>
      <c r="B6" s="246"/>
      <c r="C6" s="132"/>
      <c r="D6" s="132"/>
      <c r="E6" s="132"/>
      <c r="F6" s="132"/>
      <c r="G6" s="132"/>
      <c r="H6" s="132"/>
      <c r="I6" s="132"/>
      <c r="J6" s="132"/>
      <c r="K6" s="132"/>
      <c r="L6" s="249"/>
      <c r="M6" s="446"/>
      <c r="N6" s="447"/>
      <c r="O6" s="447"/>
      <c r="P6" s="132"/>
      <c r="Q6" s="132"/>
      <c r="R6" s="133"/>
      <c r="S6" s="134"/>
      <c r="T6" s="133"/>
    </row>
    <row r="7" spans="1:22" s="233" customFormat="1" ht="23.4">
      <c r="A7" s="448" t="s">
        <v>13</v>
      </c>
      <c r="B7" s="425"/>
      <c r="C7" s="425"/>
      <c r="D7" s="425"/>
      <c r="E7" s="425"/>
      <c r="F7" s="425"/>
      <c r="G7" s="425"/>
      <c r="H7" s="425"/>
      <c r="I7" s="425"/>
      <c r="J7" s="425"/>
      <c r="K7" s="425"/>
      <c r="L7" s="425"/>
      <c r="M7" s="425"/>
      <c r="N7" s="425"/>
      <c r="O7" s="425"/>
      <c r="P7" s="248"/>
      <c r="Q7" s="132"/>
      <c r="R7" s="133"/>
      <c r="S7" s="134"/>
      <c r="T7" s="133"/>
    </row>
    <row r="8" spans="1:22" s="233" customFormat="1" ht="23.4">
      <c r="A8" s="417" t="s">
        <v>94</v>
      </c>
      <c r="B8" s="417"/>
      <c r="C8" s="417"/>
      <c r="D8" s="417"/>
      <c r="E8" s="417"/>
      <c r="F8" s="417"/>
      <c r="G8" s="417"/>
      <c r="H8" s="417"/>
      <c r="I8" s="417"/>
      <c r="J8" s="417"/>
      <c r="K8" s="417"/>
      <c r="L8" s="417"/>
      <c r="M8" s="417"/>
      <c r="N8" s="417"/>
      <c r="O8" s="417"/>
      <c r="P8" s="242"/>
      <c r="Q8" s="242"/>
      <c r="R8" s="133"/>
      <c r="S8" s="134"/>
      <c r="T8" s="133"/>
    </row>
    <row r="9" spans="1:22" s="233" customFormat="1" ht="6.75" customHeight="1">
      <c r="A9" s="247"/>
      <c r="B9" s="246"/>
      <c r="C9" s="132"/>
      <c r="D9" s="132"/>
      <c r="E9" s="132"/>
      <c r="F9" s="132"/>
      <c r="G9" s="132"/>
      <c r="H9" s="132"/>
      <c r="I9" s="132"/>
      <c r="J9" s="132"/>
      <c r="K9" s="132"/>
      <c r="L9" s="132"/>
      <c r="M9" s="132"/>
      <c r="N9" s="132"/>
      <c r="O9" s="132"/>
      <c r="P9" s="132"/>
      <c r="Q9" s="132"/>
      <c r="R9" s="133"/>
      <c r="S9" s="134"/>
      <c r="T9" s="133"/>
    </row>
    <row r="10" spans="1:22" s="233" customFormat="1" ht="23.4">
      <c r="A10" s="448" t="s">
        <v>95</v>
      </c>
      <c r="B10" s="448"/>
      <c r="C10" s="448"/>
      <c r="D10" s="448"/>
      <c r="E10" s="448"/>
      <c r="F10" s="448"/>
      <c r="G10" s="448"/>
      <c r="H10" s="448"/>
      <c r="I10" s="448"/>
      <c r="J10" s="448"/>
      <c r="K10" s="448"/>
      <c r="L10" s="448"/>
      <c r="M10" s="448"/>
      <c r="N10" s="448"/>
      <c r="O10" s="436"/>
      <c r="P10" s="242"/>
      <c r="Q10" s="245"/>
      <c r="R10" s="133"/>
      <c r="S10" s="134"/>
      <c r="T10" s="133"/>
    </row>
    <row r="11" spans="1:22" s="233" customFormat="1" ht="10.5" customHeight="1">
      <c r="A11" s="244"/>
      <c r="B11" s="245"/>
      <c r="C11" s="245"/>
      <c r="D11" s="245"/>
      <c r="E11" s="245"/>
      <c r="F11" s="245"/>
      <c r="G11" s="245"/>
      <c r="H11" s="245"/>
      <c r="I11" s="245"/>
      <c r="J11" s="245"/>
      <c r="K11" s="245"/>
      <c r="L11" s="245"/>
      <c r="M11" s="245"/>
      <c r="N11" s="245"/>
      <c r="O11" s="242"/>
      <c r="P11" s="242"/>
      <c r="Q11" s="245"/>
      <c r="R11" s="133"/>
      <c r="S11" s="134"/>
      <c r="T11" s="133"/>
    </row>
    <row r="12" spans="1:22" s="233" customFormat="1" ht="23.4">
      <c r="A12" s="417" t="s">
        <v>96</v>
      </c>
      <c r="B12" s="417"/>
      <c r="C12" s="417"/>
      <c r="D12" s="417"/>
      <c r="E12" s="417"/>
      <c r="F12" s="417"/>
      <c r="G12" s="417"/>
      <c r="H12" s="417"/>
      <c r="I12" s="417"/>
      <c r="J12" s="417"/>
      <c r="K12" s="417"/>
      <c r="L12" s="417"/>
      <c r="M12" s="417"/>
      <c r="N12" s="417"/>
      <c r="O12" s="436"/>
      <c r="P12" s="242"/>
      <c r="Q12" s="241"/>
      <c r="R12" s="133"/>
      <c r="S12" s="134"/>
      <c r="T12" s="133"/>
    </row>
    <row r="13" spans="1:22" s="233" customFormat="1" ht="7.5" customHeight="1">
      <c r="A13" s="244"/>
      <c r="B13" s="241"/>
      <c r="C13" s="241"/>
      <c r="D13" s="241"/>
      <c r="E13" s="241"/>
      <c r="F13" s="241"/>
      <c r="G13" s="241"/>
      <c r="H13" s="241"/>
      <c r="I13" s="241"/>
      <c r="J13" s="241"/>
      <c r="K13" s="241"/>
      <c r="L13" s="241"/>
      <c r="M13" s="241"/>
      <c r="N13" s="241"/>
      <c r="O13" s="241"/>
      <c r="P13" s="241"/>
      <c r="Q13" s="241"/>
      <c r="R13" s="133"/>
      <c r="S13" s="134"/>
      <c r="T13" s="133"/>
    </row>
    <row r="14" spans="1:22" s="233" customFormat="1" ht="23.4">
      <c r="A14" s="417" t="s">
        <v>97</v>
      </c>
      <c r="B14" s="417"/>
      <c r="C14" s="417"/>
      <c r="D14" s="417"/>
      <c r="E14" s="417"/>
      <c r="F14" s="417"/>
      <c r="G14" s="417"/>
      <c r="H14" s="417"/>
      <c r="I14" s="417"/>
      <c r="J14" s="417"/>
      <c r="K14" s="417"/>
      <c r="L14" s="417"/>
      <c r="M14" s="417"/>
      <c r="N14" s="417"/>
      <c r="O14" s="436"/>
      <c r="P14" s="242"/>
      <c r="Q14" s="241"/>
      <c r="R14" s="133"/>
      <c r="S14" s="134"/>
      <c r="T14" s="133"/>
    </row>
    <row r="15" spans="1:22" s="233" customFormat="1" ht="23.4">
      <c r="A15" s="417" t="s">
        <v>425</v>
      </c>
      <c r="B15" s="417"/>
      <c r="C15" s="417"/>
      <c r="D15" s="417"/>
      <c r="E15" s="417"/>
      <c r="F15" s="417"/>
      <c r="G15" s="417"/>
      <c r="H15" s="417"/>
      <c r="I15" s="417"/>
      <c r="J15" s="417"/>
      <c r="K15" s="417"/>
      <c r="L15" s="417"/>
      <c r="M15" s="417"/>
      <c r="N15" s="417"/>
      <c r="O15" s="417"/>
      <c r="P15" s="241"/>
      <c r="Q15" s="241"/>
      <c r="R15" s="133"/>
      <c r="S15" s="134"/>
      <c r="T15" s="133"/>
    </row>
    <row r="16" spans="1:22" s="233" customFormat="1" ht="23.4">
      <c r="A16" s="437" t="s">
        <v>98</v>
      </c>
      <c r="B16" s="437"/>
      <c r="C16" s="437"/>
      <c r="D16" s="437"/>
      <c r="E16" s="437"/>
      <c r="F16" s="437"/>
      <c r="G16" s="437"/>
      <c r="H16" s="437"/>
      <c r="I16" s="437"/>
      <c r="J16" s="437"/>
      <c r="K16" s="437"/>
      <c r="L16" s="437"/>
      <c r="M16" s="437"/>
      <c r="N16" s="437"/>
      <c r="O16" s="436"/>
      <c r="P16" s="242"/>
      <c r="Q16" s="243"/>
      <c r="R16" s="133"/>
      <c r="S16" s="134"/>
      <c r="T16" s="133"/>
      <c r="U16" s="132"/>
      <c r="V16" s="132"/>
    </row>
    <row r="17" spans="1:24" s="233" customFormat="1" ht="23.4">
      <c r="A17" s="417" t="s">
        <v>18</v>
      </c>
      <c r="B17" s="417"/>
      <c r="C17" s="417"/>
      <c r="D17" s="417"/>
      <c r="E17" s="417"/>
      <c r="F17" s="417"/>
      <c r="G17" s="417"/>
      <c r="H17" s="417"/>
      <c r="I17" s="417"/>
      <c r="J17" s="417"/>
      <c r="K17" s="417"/>
      <c r="L17" s="417"/>
      <c r="M17" s="417"/>
      <c r="N17" s="417"/>
      <c r="O17" s="436"/>
      <c r="P17" s="242"/>
      <c r="Q17" s="241"/>
      <c r="R17" s="133"/>
      <c r="S17" s="134"/>
      <c r="T17" s="133"/>
      <c r="U17" s="132"/>
      <c r="V17" s="132"/>
    </row>
    <row r="18" spans="1:24" s="233" customFormat="1" ht="24" thickBot="1">
      <c r="A18" s="438" t="s">
        <v>99</v>
      </c>
      <c r="B18" s="438"/>
      <c r="C18" s="438"/>
      <c r="D18" s="439"/>
      <c r="E18" s="240"/>
      <c r="F18" s="240"/>
      <c r="G18" s="240"/>
      <c r="H18" s="240"/>
      <c r="I18" s="240"/>
      <c r="J18" s="240"/>
      <c r="K18" s="240"/>
      <c r="L18" s="240"/>
      <c r="M18" s="240"/>
      <c r="O18" s="239" t="s">
        <v>20</v>
      </c>
      <c r="P18" s="239"/>
      <c r="Q18" s="238"/>
      <c r="R18" s="237"/>
      <c r="S18" s="236"/>
      <c r="T18" s="235"/>
      <c r="U18" s="234"/>
      <c r="V18" s="234"/>
    </row>
    <row r="19" spans="1:24" s="222" customFormat="1" ht="44.25" customHeight="1">
      <c r="A19" s="440" t="s">
        <v>100</v>
      </c>
      <c r="B19" s="441"/>
      <c r="C19" s="429" t="s">
        <v>22</v>
      </c>
      <c r="D19" s="441"/>
      <c r="E19" s="442" t="s">
        <v>101</v>
      </c>
      <c r="F19" s="429" t="s">
        <v>102</v>
      </c>
      <c r="G19" s="444"/>
      <c r="H19" s="441"/>
      <c r="I19" s="442" t="s">
        <v>103</v>
      </c>
      <c r="J19" s="442" t="s">
        <v>104</v>
      </c>
      <c r="K19" s="442" t="s">
        <v>105</v>
      </c>
      <c r="L19" s="429" t="s">
        <v>102</v>
      </c>
      <c r="M19" s="441"/>
      <c r="N19" s="429" t="s">
        <v>24</v>
      </c>
      <c r="O19" s="430"/>
      <c r="P19" s="232"/>
      <c r="Q19" s="226"/>
      <c r="R19" s="225"/>
      <c r="S19" s="224"/>
      <c r="T19" s="223"/>
    </row>
    <row r="20" spans="1:24" s="222" customFormat="1" ht="93" customHeight="1">
      <c r="A20" s="231" t="s">
        <v>106</v>
      </c>
      <c r="B20" s="230" t="s">
        <v>107</v>
      </c>
      <c r="C20" s="229" t="s">
        <v>108</v>
      </c>
      <c r="D20" s="229" t="s">
        <v>109</v>
      </c>
      <c r="E20" s="443"/>
      <c r="F20" s="229" t="s">
        <v>110</v>
      </c>
      <c r="G20" s="229" t="s">
        <v>111</v>
      </c>
      <c r="H20" s="229" t="s">
        <v>112</v>
      </c>
      <c r="I20" s="443"/>
      <c r="J20" s="445"/>
      <c r="K20" s="443"/>
      <c r="L20" s="229" t="s">
        <v>113</v>
      </c>
      <c r="M20" s="229" t="s">
        <v>112</v>
      </c>
      <c r="N20" s="229" t="s">
        <v>108</v>
      </c>
      <c r="O20" s="228" t="s">
        <v>109</v>
      </c>
      <c r="P20" s="227"/>
      <c r="Q20" s="226"/>
      <c r="R20" s="225"/>
      <c r="S20" s="224"/>
      <c r="T20" s="223"/>
    </row>
    <row r="21" spans="1:24" s="214" customFormat="1" ht="18" customHeight="1">
      <c r="A21" s="219">
        <v>1</v>
      </c>
      <c r="B21" s="221">
        <v>2</v>
      </c>
      <c r="C21" s="221">
        <v>3</v>
      </c>
      <c r="D21" s="221">
        <v>4</v>
      </c>
      <c r="E21" s="221">
        <v>5</v>
      </c>
      <c r="F21" s="221">
        <v>6</v>
      </c>
      <c r="G21" s="221">
        <v>7</v>
      </c>
      <c r="H21" s="221">
        <v>8</v>
      </c>
      <c r="I21" s="221">
        <v>9</v>
      </c>
      <c r="J21" s="221">
        <v>10</v>
      </c>
      <c r="K21" s="221">
        <v>11</v>
      </c>
      <c r="L21" s="221">
        <v>12</v>
      </c>
      <c r="M21" s="221">
        <v>13</v>
      </c>
      <c r="N21" s="221">
        <v>14</v>
      </c>
      <c r="O21" s="220">
        <v>15</v>
      </c>
      <c r="P21" s="216"/>
      <c r="Q21" s="216"/>
      <c r="R21" s="215"/>
      <c r="S21" s="215"/>
      <c r="T21" s="215"/>
    </row>
    <row r="22" spans="1:24" s="214" customFormat="1" ht="60" customHeight="1">
      <c r="A22" s="219"/>
      <c r="B22" s="218" t="s">
        <v>114</v>
      </c>
      <c r="C22" s="217">
        <f t="shared" ref="C22:O22" si="0">SUM(C23+C27+C28+C32+C35)</f>
        <v>2831.4</v>
      </c>
      <c r="D22" s="217">
        <f t="shared" si="0"/>
        <v>12616412.92</v>
      </c>
      <c r="E22" s="217">
        <f t="shared" si="0"/>
        <v>78559300</v>
      </c>
      <c r="F22" s="217">
        <f t="shared" si="0"/>
        <v>78559300</v>
      </c>
      <c r="G22" s="217">
        <f t="shared" si="0"/>
        <v>0</v>
      </c>
      <c r="H22" s="217">
        <f t="shared" si="0"/>
        <v>0</v>
      </c>
      <c r="I22" s="217">
        <f t="shared" si="0"/>
        <v>67826468.140000001</v>
      </c>
      <c r="J22" s="217">
        <f t="shared" si="0"/>
        <v>63495016.930000007</v>
      </c>
      <c r="K22" s="217">
        <f t="shared" si="0"/>
        <v>63446914.180000007</v>
      </c>
      <c r="L22" s="217">
        <f t="shared" si="0"/>
        <v>63446914.180000007</v>
      </c>
      <c r="M22" s="217">
        <f t="shared" si="0"/>
        <v>0</v>
      </c>
      <c r="N22" s="217">
        <f t="shared" si="0"/>
        <v>9329.1</v>
      </c>
      <c r="O22" s="217">
        <f t="shared" si="0"/>
        <v>17002464.580000006</v>
      </c>
      <c r="P22" s="216"/>
      <c r="Q22" s="216"/>
      <c r="R22" s="215"/>
      <c r="S22" s="215"/>
      <c r="T22" s="215"/>
    </row>
    <row r="23" spans="1:24" s="156" customFormat="1" ht="93" customHeight="1">
      <c r="A23" s="213" t="s">
        <v>44</v>
      </c>
      <c r="B23" s="203" t="s">
        <v>422</v>
      </c>
      <c r="C23" s="205">
        <f t="shared" ref="C23:O23" si="1">SUM(C24:C26)</f>
        <v>0</v>
      </c>
      <c r="D23" s="205">
        <f t="shared" si="1"/>
        <v>4767120.67</v>
      </c>
      <c r="E23" s="205">
        <f t="shared" si="1"/>
        <v>39737300</v>
      </c>
      <c r="F23" s="205">
        <f t="shared" si="1"/>
        <v>39737300</v>
      </c>
      <c r="G23" s="205">
        <f t="shared" si="1"/>
        <v>0</v>
      </c>
      <c r="H23" s="205">
        <f t="shared" si="1"/>
        <v>0</v>
      </c>
      <c r="I23" s="205">
        <f t="shared" si="1"/>
        <v>35098723.810000002</v>
      </c>
      <c r="J23" s="205">
        <f t="shared" si="1"/>
        <v>35099430.829999998</v>
      </c>
      <c r="K23" s="205">
        <f t="shared" si="1"/>
        <v>35099430.829999998</v>
      </c>
      <c r="L23" s="205">
        <f t="shared" si="1"/>
        <v>35099430.829999998</v>
      </c>
      <c r="M23" s="205">
        <f t="shared" si="1"/>
        <v>0</v>
      </c>
      <c r="N23" s="205">
        <f t="shared" si="1"/>
        <v>0</v>
      </c>
      <c r="O23" s="212">
        <f t="shared" si="1"/>
        <v>4766413.6500000004</v>
      </c>
      <c r="P23" s="188"/>
      <c r="Q23" s="188"/>
      <c r="R23" s="201"/>
      <c r="S23" s="188"/>
      <c r="T23" s="201"/>
      <c r="U23" s="200"/>
      <c r="V23" s="158"/>
    </row>
    <row r="24" spans="1:24" s="197" customFormat="1" ht="80.25" customHeight="1">
      <c r="A24" s="210" t="s">
        <v>115</v>
      </c>
      <c r="B24" s="211" t="s">
        <v>116</v>
      </c>
      <c r="C24" s="177">
        <v>0</v>
      </c>
      <c r="D24" s="177">
        <v>3719615.39</v>
      </c>
      <c r="E24" s="177">
        <f>SUM(F24:H24)</f>
        <v>28000000</v>
      </c>
      <c r="F24" s="177">
        <v>28000000</v>
      </c>
      <c r="G24" s="177">
        <v>0</v>
      </c>
      <c r="H24" s="177">
        <v>0</v>
      </c>
      <c r="I24" s="177">
        <v>26757480.690000001</v>
      </c>
      <c r="J24" s="177">
        <v>26640424.120000001</v>
      </c>
      <c r="K24" s="177">
        <f>SUM(L24:M24)</f>
        <v>26640424.120000001</v>
      </c>
      <c r="L24" s="177">
        <v>26640424.120000001</v>
      </c>
      <c r="M24" s="205">
        <v>0</v>
      </c>
      <c r="N24" s="205">
        <f t="shared" ref="N24" si="2">SUM(N25:N27)</f>
        <v>0</v>
      </c>
      <c r="O24" s="180">
        <f>SUM(D24+I24-K24+N24-C24)</f>
        <v>3836671.9600000009</v>
      </c>
      <c r="P24" s="146"/>
      <c r="Q24" s="146"/>
      <c r="R24" s="146"/>
      <c r="S24" s="146"/>
      <c r="T24" s="146"/>
      <c r="U24" s="173"/>
      <c r="V24" s="172"/>
    </row>
    <row r="25" spans="1:24" s="197" customFormat="1" ht="75.75" customHeight="1">
      <c r="A25" s="210" t="s">
        <v>117</v>
      </c>
      <c r="B25" s="209" t="s">
        <v>118</v>
      </c>
      <c r="C25" s="177">
        <v>0</v>
      </c>
      <c r="D25" s="177">
        <v>875959.91</v>
      </c>
      <c r="E25" s="177">
        <f>SUM(F25:H25)</f>
        <v>8205300</v>
      </c>
      <c r="F25" s="177">
        <v>8205300</v>
      </c>
      <c r="G25" s="177">
        <v>0</v>
      </c>
      <c r="H25" s="177">
        <v>0</v>
      </c>
      <c r="I25" s="177">
        <v>6542370.6900000004</v>
      </c>
      <c r="J25" s="177">
        <v>6767131.8600000003</v>
      </c>
      <c r="K25" s="177">
        <f>SUM(L25:M25)</f>
        <v>6767131.8600000003</v>
      </c>
      <c r="L25" s="177">
        <v>6767131.8600000003</v>
      </c>
      <c r="M25" s="205">
        <v>0</v>
      </c>
      <c r="N25" s="205">
        <v>0</v>
      </c>
      <c r="O25" s="180">
        <f>SUM(D25+I25-K25+N25-C25)</f>
        <v>651198.74000000022</v>
      </c>
      <c r="P25" s="146"/>
      <c r="Q25" s="146"/>
      <c r="R25" s="146"/>
      <c r="S25" s="146"/>
      <c r="T25" s="146"/>
      <c r="U25" s="173"/>
      <c r="V25" s="172"/>
    </row>
    <row r="26" spans="1:24" s="197" customFormat="1" ht="75.75" customHeight="1">
      <c r="A26" s="208" t="s">
        <v>119</v>
      </c>
      <c r="B26" s="198" t="s">
        <v>423</v>
      </c>
      <c r="C26" s="177">
        <v>0</v>
      </c>
      <c r="D26" s="177">
        <v>171545.37</v>
      </c>
      <c r="E26" s="177">
        <f>SUM(F26:G26)</f>
        <v>3532000</v>
      </c>
      <c r="F26" s="177">
        <v>3532000</v>
      </c>
      <c r="G26" s="177">
        <v>0</v>
      </c>
      <c r="H26" s="177">
        <v>0</v>
      </c>
      <c r="I26" s="177">
        <v>1798872.43</v>
      </c>
      <c r="J26" s="177">
        <v>1691874.85</v>
      </c>
      <c r="K26" s="177">
        <f>SUM(L26:M26)</f>
        <v>1691874.85</v>
      </c>
      <c r="L26" s="177">
        <v>1691874.85</v>
      </c>
      <c r="M26" s="205">
        <v>0</v>
      </c>
      <c r="N26" s="205">
        <v>0</v>
      </c>
      <c r="O26" s="180">
        <f>SUM(D26+I26-K26+N26-C26)</f>
        <v>278542.94999999972</v>
      </c>
      <c r="P26" s="146"/>
      <c r="Q26" s="146"/>
      <c r="R26" s="146"/>
      <c r="S26" s="146"/>
      <c r="T26" s="146"/>
      <c r="U26" s="173"/>
      <c r="V26" s="172"/>
    </row>
    <row r="27" spans="1:24" s="156" customFormat="1" ht="71.25" customHeight="1">
      <c r="A27" s="207" t="s">
        <v>48</v>
      </c>
      <c r="B27" s="206" t="s">
        <v>120</v>
      </c>
      <c r="C27" s="181">
        <v>0</v>
      </c>
      <c r="D27" s="181">
        <v>889254.86</v>
      </c>
      <c r="E27" s="181">
        <f>SUM(F27:H27)</f>
        <v>8355000</v>
      </c>
      <c r="F27" s="181">
        <v>8355000</v>
      </c>
      <c r="G27" s="181">
        <v>0</v>
      </c>
      <c r="H27" s="181">
        <v>0</v>
      </c>
      <c r="I27" s="181">
        <v>7837728.1200000001</v>
      </c>
      <c r="J27" s="181">
        <v>7352149.71</v>
      </c>
      <c r="K27" s="181">
        <f>SUM(L27:M27)</f>
        <v>7352149.71</v>
      </c>
      <c r="L27" s="167">
        <v>7352149.71</v>
      </c>
      <c r="M27" s="205">
        <v>0</v>
      </c>
      <c r="N27" s="205">
        <v>0</v>
      </c>
      <c r="O27" s="202">
        <f>SUM(D27+I27-K27+N27-C27)</f>
        <v>1374833.2700000005</v>
      </c>
      <c r="P27" s="188"/>
      <c r="Q27" s="188"/>
      <c r="R27" s="201"/>
      <c r="S27" s="188"/>
      <c r="T27" s="201"/>
      <c r="U27" s="200"/>
      <c r="V27" s="158"/>
    </row>
    <row r="28" spans="1:24" s="156" customFormat="1" ht="113.25" customHeight="1">
      <c r="A28" s="204" t="s">
        <v>121</v>
      </c>
      <c r="B28" s="203" t="s">
        <v>122</v>
      </c>
      <c r="C28" s="181">
        <f t="shared" ref="C28:O28" si="3">SUM(C29+C30+C31)</f>
        <v>0</v>
      </c>
      <c r="D28" s="181">
        <f t="shared" si="3"/>
        <v>5753915.5700000003</v>
      </c>
      <c r="E28" s="181">
        <f t="shared" si="3"/>
        <v>18450000</v>
      </c>
      <c r="F28" s="181">
        <f t="shared" si="3"/>
        <v>18450000</v>
      </c>
      <c r="G28" s="181">
        <f t="shared" si="3"/>
        <v>0</v>
      </c>
      <c r="H28" s="181">
        <f t="shared" si="3"/>
        <v>0</v>
      </c>
      <c r="I28" s="181">
        <f t="shared" si="3"/>
        <v>17502931.32</v>
      </c>
      <c r="J28" s="181">
        <f t="shared" si="3"/>
        <v>13697399.920000002</v>
      </c>
      <c r="K28" s="181">
        <f t="shared" si="3"/>
        <v>13697399.920000002</v>
      </c>
      <c r="L28" s="181">
        <f t="shared" si="3"/>
        <v>13697399.920000002</v>
      </c>
      <c r="M28" s="181">
        <f t="shared" si="3"/>
        <v>0</v>
      </c>
      <c r="N28" s="181">
        <f>SUM(N29+N30+N31)</f>
        <v>0</v>
      </c>
      <c r="O28" s="202">
        <f t="shared" si="3"/>
        <v>9559446.9700000025</v>
      </c>
      <c r="P28" s="188"/>
      <c r="Q28" s="201"/>
      <c r="R28" s="201"/>
      <c r="S28" s="201"/>
      <c r="T28" s="201"/>
      <c r="U28" s="200"/>
      <c r="V28" s="158"/>
    </row>
    <row r="29" spans="1:24" s="197" customFormat="1" ht="98.25" customHeight="1">
      <c r="A29" s="199" t="s">
        <v>123</v>
      </c>
      <c r="B29" s="198" t="s">
        <v>124</v>
      </c>
      <c r="C29" s="177">
        <v>0</v>
      </c>
      <c r="D29" s="177">
        <v>5619794.7800000003</v>
      </c>
      <c r="E29" s="177">
        <f t="shared" ref="E29:E35" si="4">SUM(F29:H29)</f>
        <v>8850000</v>
      </c>
      <c r="F29" s="177">
        <v>8850000</v>
      </c>
      <c r="G29" s="177">
        <v>0</v>
      </c>
      <c r="H29" s="177">
        <v>0</v>
      </c>
      <c r="I29" s="177">
        <v>11728388.48</v>
      </c>
      <c r="J29" s="177">
        <v>8849039.5099999998</v>
      </c>
      <c r="K29" s="177">
        <f t="shared" ref="K29:K35" si="5">SUM(L29:M29)</f>
        <v>8849039.5099999998</v>
      </c>
      <c r="L29" s="177">
        <v>8849039.5099999998</v>
      </c>
      <c r="M29" s="181">
        <v>0</v>
      </c>
      <c r="N29" s="181">
        <v>0</v>
      </c>
      <c r="O29" s="180">
        <f t="shared" ref="O29:O35" si="6">SUM(D29+I29-K29+N29-C29)</f>
        <v>8499143.7500000019</v>
      </c>
      <c r="P29" s="146"/>
      <c r="Q29" s="146"/>
      <c r="R29" s="146"/>
      <c r="S29" s="146"/>
      <c r="T29" s="146"/>
      <c r="U29" s="173"/>
      <c r="V29" s="172"/>
      <c r="X29" s="172"/>
    </row>
    <row r="30" spans="1:24" s="192" customFormat="1" ht="90.6" customHeight="1">
      <c r="A30" s="195" t="s">
        <v>125</v>
      </c>
      <c r="B30" s="196" t="s">
        <v>126</v>
      </c>
      <c r="C30" s="182">
        <v>0</v>
      </c>
      <c r="D30" s="177">
        <v>132152.35</v>
      </c>
      <c r="E30" s="178">
        <f t="shared" si="4"/>
        <v>8000000</v>
      </c>
      <c r="F30" s="177">
        <v>8000000</v>
      </c>
      <c r="G30" s="177">
        <v>0</v>
      </c>
      <c r="H30" s="177">
        <v>0</v>
      </c>
      <c r="I30" s="177">
        <v>4687607.9800000004</v>
      </c>
      <c r="J30" s="177">
        <v>4230590.6100000003</v>
      </c>
      <c r="K30" s="177">
        <f t="shared" si="5"/>
        <v>4230590.6100000003</v>
      </c>
      <c r="L30" s="177">
        <v>4230590.6100000003</v>
      </c>
      <c r="M30" s="181">
        <v>0</v>
      </c>
      <c r="N30" s="181">
        <v>0</v>
      </c>
      <c r="O30" s="180">
        <f t="shared" si="6"/>
        <v>589169.71999999974</v>
      </c>
      <c r="P30" s="163"/>
      <c r="Q30" s="163"/>
      <c r="R30" s="146"/>
      <c r="S30" s="163"/>
      <c r="T30" s="163"/>
      <c r="U30" s="193"/>
      <c r="V30" s="161"/>
    </row>
    <row r="31" spans="1:24" s="192" customFormat="1" ht="69" customHeight="1">
      <c r="A31" s="195" t="s">
        <v>127</v>
      </c>
      <c r="B31" s="194" t="s">
        <v>128</v>
      </c>
      <c r="C31" s="175">
        <v>0</v>
      </c>
      <c r="D31" s="175">
        <v>1968.44</v>
      </c>
      <c r="E31" s="178">
        <f t="shared" si="4"/>
        <v>1600000</v>
      </c>
      <c r="F31" s="175">
        <v>1600000</v>
      </c>
      <c r="G31" s="177">
        <v>0</v>
      </c>
      <c r="H31" s="177">
        <v>0</v>
      </c>
      <c r="I31" s="177">
        <v>1086934.8600000001</v>
      </c>
      <c r="J31" s="177">
        <v>617769.80000000005</v>
      </c>
      <c r="K31" s="177">
        <f t="shared" si="5"/>
        <v>617769.80000000005</v>
      </c>
      <c r="L31" s="175">
        <v>617769.80000000005</v>
      </c>
      <c r="M31" s="181">
        <f t="shared" ref="M31" si="7">SUM(M32+M33+M34)</f>
        <v>0</v>
      </c>
      <c r="N31" s="181">
        <v>0</v>
      </c>
      <c r="O31" s="180">
        <f t="shared" si="6"/>
        <v>471133.5</v>
      </c>
      <c r="P31" s="163"/>
      <c r="Q31" s="164"/>
      <c r="R31" s="163"/>
      <c r="S31" s="163"/>
      <c r="T31" s="163"/>
      <c r="U31" s="193"/>
      <c r="V31" s="161"/>
    </row>
    <row r="32" spans="1:24" s="185" customFormat="1" ht="144.75" customHeight="1">
      <c r="A32" s="418" t="s">
        <v>129</v>
      </c>
      <c r="B32" s="191" t="s">
        <v>130</v>
      </c>
      <c r="C32" s="166">
        <v>2831.4</v>
      </c>
      <c r="D32" s="168">
        <v>680931.45</v>
      </c>
      <c r="E32" s="168">
        <f t="shared" si="4"/>
        <v>10924000</v>
      </c>
      <c r="F32" s="166">
        <v>10924000</v>
      </c>
      <c r="G32" s="166">
        <v>0</v>
      </c>
      <c r="H32" s="166">
        <v>0</v>
      </c>
      <c r="I32" s="166">
        <v>6193515.4500000002</v>
      </c>
      <c r="J32" s="166">
        <v>6295498.9100000001</v>
      </c>
      <c r="K32" s="167">
        <f t="shared" si="5"/>
        <v>6247396.1600000001</v>
      </c>
      <c r="L32" s="167">
        <v>6247396.1600000001</v>
      </c>
      <c r="M32" s="167">
        <v>0</v>
      </c>
      <c r="N32" s="167">
        <v>9329.1</v>
      </c>
      <c r="O32" s="190">
        <f t="shared" si="6"/>
        <v>633548.44000000018</v>
      </c>
      <c r="P32" s="188"/>
      <c r="Q32" s="189"/>
      <c r="R32" s="188"/>
      <c r="S32" s="188"/>
      <c r="T32" s="188"/>
      <c r="U32" s="187"/>
      <c r="V32" s="186"/>
    </row>
    <row r="33" spans="1:22" s="171" customFormat="1" ht="50.1" customHeight="1">
      <c r="A33" s="419"/>
      <c r="B33" s="184" t="s">
        <v>131</v>
      </c>
      <c r="C33" s="176">
        <v>0</v>
      </c>
      <c r="D33" s="176">
        <v>0</v>
      </c>
      <c r="E33" s="183">
        <f t="shared" si="4"/>
        <v>2877000</v>
      </c>
      <c r="F33" s="176">
        <v>2877000</v>
      </c>
      <c r="G33" s="175">
        <v>0</v>
      </c>
      <c r="H33" s="175">
        <v>0</v>
      </c>
      <c r="I33" s="182">
        <v>2468996.87</v>
      </c>
      <c r="J33" s="182">
        <v>2101458.75</v>
      </c>
      <c r="K33" s="181">
        <f t="shared" si="5"/>
        <v>2059893.06</v>
      </c>
      <c r="L33" s="176">
        <v>2059893.06</v>
      </c>
      <c r="M33" s="175">
        <v>0</v>
      </c>
      <c r="N33" s="175">
        <v>0</v>
      </c>
      <c r="O33" s="180">
        <f t="shared" si="6"/>
        <v>409103.81000000006</v>
      </c>
      <c r="P33" s="146"/>
      <c r="Q33" s="145"/>
      <c r="R33" s="146"/>
      <c r="S33" s="146"/>
      <c r="T33" s="146"/>
      <c r="U33" s="173"/>
      <c r="V33" s="172"/>
    </row>
    <row r="34" spans="1:22" s="171" customFormat="1" ht="50.1" customHeight="1">
      <c r="A34" s="420"/>
      <c r="B34" s="179" t="s">
        <v>132</v>
      </c>
      <c r="C34" s="175">
        <v>0</v>
      </c>
      <c r="D34" s="175">
        <v>550770.22</v>
      </c>
      <c r="E34" s="178">
        <f t="shared" si="4"/>
        <v>4322200</v>
      </c>
      <c r="F34" s="175">
        <v>4322200</v>
      </c>
      <c r="G34" s="175">
        <v>0</v>
      </c>
      <c r="H34" s="175">
        <v>0</v>
      </c>
      <c r="I34" s="177">
        <v>1297445.49</v>
      </c>
      <c r="J34" s="177">
        <v>1848215.71</v>
      </c>
      <c r="K34" s="177">
        <f t="shared" si="5"/>
        <v>1848215.71</v>
      </c>
      <c r="L34" s="176">
        <v>1848215.71</v>
      </c>
      <c r="M34" s="175">
        <v>0</v>
      </c>
      <c r="N34" s="175">
        <v>0</v>
      </c>
      <c r="O34" s="174">
        <f t="shared" si="6"/>
        <v>0</v>
      </c>
      <c r="P34" s="146"/>
      <c r="Q34" s="145"/>
      <c r="R34" s="146"/>
      <c r="S34" s="146"/>
      <c r="T34" s="146"/>
      <c r="U34" s="173"/>
      <c r="V34" s="172"/>
    </row>
    <row r="35" spans="1:22" s="160" customFormat="1" ht="163.5" customHeight="1">
      <c r="A35" s="170" t="s">
        <v>133</v>
      </c>
      <c r="B35" s="169" t="s">
        <v>134</v>
      </c>
      <c r="C35" s="166">
        <v>0</v>
      </c>
      <c r="D35" s="166">
        <v>525190.37</v>
      </c>
      <c r="E35" s="168">
        <f t="shared" si="4"/>
        <v>1093000</v>
      </c>
      <c r="F35" s="166">
        <v>1093000</v>
      </c>
      <c r="G35" s="166">
        <v>0</v>
      </c>
      <c r="H35" s="166">
        <v>0</v>
      </c>
      <c r="I35" s="167">
        <v>1193569.44</v>
      </c>
      <c r="J35" s="167">
        <v>1050537.56</v>
      </c>
      <c r="K35" s="166">
        <f t="shared" si="5"/>
        <v>1050537.56</v>
      </c>
      <c r="L35" s="167">
        <v>1050537.56</v>
      </c>
      <c r="M35" s="166">
        <v>0</v>
      </c>
      <c r="N35" s="166">
        <v>0</v>
      </c>
      <c r="O35" s="165">
        <f t="shared" si="6"/>
        <v>668222.25</v>
      </c>
      <c r="P35" s="163"/>
      <c r="Q35" s="164"/>
      <c r="R35" s="163"/>
      <c r="S35" s="163"/>
      <c r="T35" s="163"/>
      <c r="U35" s="162"/>
      <c r="V35" s="161"/>
    </row>
    <row r="36" spans="1:22" s="136" customFormat="1" ht="18" customHeight="1">
      <c r="A36" s="140"/>
      <c r="B36" s="139"/>
      <c r="C36" s="150"/>
      <c r="D36" s="150"/>
      <c r="E36" s="150"/>
      <c r="F36" s="150"/>
      <c r="G36" s="150"/>
      <c r="H36" s="150"/>
      <c r="I36" s="150"/>
      <c r="J36" s="150"/>
      <c r="K36" s="150"/>
      <c r="L36" s="150"/>
      <c r="M36" s="150"/>
      <c r="N36" s="150"/>
      <c r="O36" s="150"/>
      <c r="P36" s="150"/>
      <c r="Q36" s="150"/>
      <c r="R36" s="148"/>
      <c r="S36" s="144"/>
      <c r="T36" s="138"/>
      <c r="U36" s="159"/>
    </row>
    <row r="37" spans="1:22" s="136" customFormat="1" ht="18" customHeight="1">
      <c r="A37" s="140"/>
      <c r="B37" s="139"/>
      <c r="C37" s="150"/>
      <c r="D37" s="150"/>
      <c r="E37" s="150"/>
      <c r="F37" s="150"/>
      <c r="G37" s="150"/>
      <c r="H37" s="150"/>
      <c r="I37" s="150"/>
      <c r="J37" s="150"/>
      <c r="K37" s="150"/>
      <c r="L37" s="150"/>
      <c r="M37" s="150"/>
      <c r="N37" s="150"/>
      <c r="O37" s="150"/>
      <c r="P37" s="150"/>
      <c r="Q37" s="150"/>
      <c r="R37" s="148"/>
      <c r="S37" s="144"/>
      <c r="T37" s="138"/>
      <c r="U37" s="159"/>
    </row>
    <row r="38" spans="1:22" s="136" customFormat="1" ht="27" customHeight="1">
      <c r="A38" s="140"/>
      <c r="B38" s="139"/>
      <c r="C38" s="150"/>
      <c r="D38" s="150"/>
      <c r="E38" s="150"/>
      <c r="F38" s="150"/>
      <c r="G38" s="150"/>
      <c r="H38" s="150"/>
      <c r="I38" s="150"/>
      <c r="J38" s="150"/>
      <c r="K38" s="150"/>
      <c r="L38" s="150"/>
      <c r="M38" s="150"/>
      <c r="N38" s="150"/>
      <c r="O38" s="150"/>
      <c r="P38" s="150"/>
      <c r="Q38" s="150"/>
      <c r="R38" s="148"/>
      <c r="S38" s="144"/>
      <c r="T38" s="138"/>
      <c r="U38" s="159"/>
    </row>
    <row r="39" spans="1:22" s="136" customFormat="1" ht="18" customHeight="1">
      <c r="A39" s="140"/>
      <c r="B39" s="139"/>
      <c r="C39" s="150"/>
      <c r="D39" s="150"/>
      <c r="E39" s="150"/>
      <c r="F39" s="150"/>
      <c r="G39" s="150"/>
      <c r="H39" s="150"/>
      <c r="I39" s="150"/>
      <c r="J39" s="150"/>
      <c r="K39" s="150"/>
      <c r="L39" s="150"/>
      <c r="M39" s="150"/>
      <c r="N39" s="150"/>
      <c r="O39" s="150"/>
      <c r="P39" s="150"/>
      <c r="Q39" s="150"/>
      <c r="R39" s="148"/>
      <c r="S39" s="144"/>
      <c r="T39" s="138"/>
      <c r="U39" s="159"/>
    </row>
    <row r="40" spans="1:22" s="156" customFormat="1" ht="45.75" customHeight="1">
      <c r="A40" s="431" t="s">
        <v>135</v>
      </c>
      <c r="B40" s="432"/>
      <c r="C40" s="432"/>
      <c r="D40" s="432"/>
      <c r="E40" s="432"/>
      <c r="J40" s="158"/>
      <c r="M40" s="433" t="s">
        <v>86</v>
      </c>
      <c r="N40" s="434"/>
      <c r="O40" s="435"/>
      <c r="P40" s="157"/>
    </row>
    <row r="41" spans="1:22" ht="23.4">
      <c r="G41" s="426" t="s">
        <v>136</v>
      </c>
      <c r="H41" s="427"/>
      <c r="R41" s="132"/>
      <c r="S41" s="132"/>
      <c r="T41" s="132"/>
    </row>
    <row r="42" spans="1:22" ht="23.4">
      <c r="G42" s="155"/>
      <c r="H42" s="154"/>
      <c r="R42" s="132"/>
      <c r="S42" s="132"/>
      <c r="T42" s="132"/>
    </row>
    <row r="43" spans="1:22" ht="23.4">
      <c r="G43" s="155"/>
      <c r="H43" s="154"/>
      <c r="R43" s="132"/>
      <c r="S43" s="132"/>
      <c r="T43" s="132"/>
    </row>
    <row r="44" spans="1:22" ht="23.4">
      <c r="A44" s="428" t="s">
        <v>88</v>
      </c>
      <c r="B44" s="425"/>
      <c r="C44" s="425"/>
      <c r="D44" s="425"/>
      <c r="E44" s="425"/>
      <c r="G44" s="153"/>
      <c r="H44" s="153"/>
      <c r="M44" s="423" t="s">
        <v>89</v>
      </c>
      <c r="N44" s="424"/>
      <c r="O44" s="425"/>
      <c r="P44" s="152"/>
      <c r="R44" s="132"/>
      <c r="S44" s="132"/>
      <c r="T44" s="132"/>
    </row>
    <row r="45" spans="1:22" ht="23.4">
      <c r="G45" s="426" t="s">
        <v>136</v>
      </c>
      <c r="H45" s="427"/>
      <c r="R45" s="132"/>
      <c r="S45" s="132"/>
      <c r="T45" s="132"/>
    </row>
    <row r="46" spans="1:22" ht="23.4">
      <c r="A46" s="428"/>
      <c r="B46" s="425"/>
      <c r="C46" s="425"/>
      <c r="D46" s="425"/>
      <c r="E46" s="425"/>
      <c r="M46" s="423"/>
      <c r="N46" s="424"/>
      <c r="O46" s="425"/>
      <c r="P46" s="152"/>
      <c r="R46" s="132"/>
      <c r="S46" s="132"/>
      <c r="T46" s="132"/>
    </row>
    <row r="47" spans="1:22" s="136" customFormat="1" ht="23.4">
      <c r="A47" s="140"/>
      <c r="C47" s="150"/>
      <c r="D47" s="150"/>
      <c r="E47" s="151"/>
      <c r="F47" s="150"/>
      <c r="G47" s="421"/>
      <c r="H47" s="422"/>
      <c r="I47" s="150"/>
      <c r="J47" s="150"/>
      <c r="K47" s="150"/>
      <c r="L47" s="150"/>
      <c r="M47" s="423"/>
      <c r="N47" s="424"/>
      <c r="O47" s="425"/>
      <c r="P47" s="150"/>
      <c r="Q47" s="150"/>
      <c r="R47" s="148"/>
      <c r="S47" s="144"/>
      <c r="T47" s="138"/>
    </row>
    <row r="48" spans="1:22" s="136" customFormat="1">
      <c r="A48" s="140"/>
      <c r="C48" s="137"/>
      <c r="D48" s="137" t="s">
        <v>137</v>
      </c>
      <c r="E48" s="137"/>
      <c r="F48" s="137"/>
      <c r="G48" s="137"/>
      <c r="H48" s="137"/>
      <c r="I48" s="137"/>
      <c r="J48" s="137"/>
      <c r="K48" s="137"/>
      <c r="L48" s="137"/>
      <c r="M48" s="137"/>
      <c r="N48" s="137"/>
      <c r="O48" s="137"/>
      <c r="P48" s="137"/>
      <c r="Q48" s="137"/>
      <c r="R48" s="137"/>
      <c r="S48" s="138"/>
      <c r="T48" s="137"/>
    </row>
    <row r="49" spans="1:20" s="136" customFormat="1">
      <c r="A49" s="140"/>
      <c r="C49" s="138"/>
      <c r="D49" s="138"/>
      <c r="E49" s="138"/>
      <c r="F49" s="138"/>
      <c r="G49" s="138"/>
      <c r="H49" s="138"/>
      <c r="I49" s="138"/>
      <c r="J49" s="138"/>
      <c r="K49" s="138"/>
      <c r="L49" s="138"/>
      <c r="M49" s="138"/>
      <c r="N49" s="138"/>
      <c r="O49" s="138"/>
      <c r="P49" s="138"/>
      <c r="Q49" s="138"/>
      <c r="R49" s="148"/>
      <c r="S49" s="144"/>
      <c r="T49" s="137"/>
    </row>
    <row r="50" spans="1:20" s="136" customFormat="1">
      <c r="A50" s="140"/>
      <c r="B50" s="147"/>
      <c r="C50" s="144"/>
      <c r="D50" s="144"/>
      <c r="E50" s="144"/>
      <c r="F50" s="144"/>
      <c r="G50" s="144"/>
      <c r="H50" s="144"/>
      <c r="I50" s="138"/>
      <c r="J50" s="138"/>
      <c r="K50" s="144"/>
      <c r="L50" s="144"/>
      <c r="M50" s="144"/>
      <c r="N50" s="144"/>
      <c r="O50" s="144"/>
      <c r="P50" s="144"/>
      <c r="Q50" s="144"/>
      <c r="R50" s="137"/>
      <c r="S50" s="138"/>
      <c r="T50" s="137"/>
    </row>
    <row r="51" spans="1:20" s="136" customFormat="1">
      <c r="A51" s="140"/>
      <c r="B51" s="147"/>
      <c r="C51" s="137"/>
      <c r="D51" s="137"/>
      <c r="E51" s="149"/>
      <c r="F51" s="137"/>
      <c r="G51" s="137"/>
      <c r="H51" s="137"/>
      <c r="I51" s="137"/>
      <c r="J51" s="137"/>
      <c r="K51" s="137"/>
      <c r="L51" s="137"/>
      <c r="M51" s="137"/>
      <c r="N51" s="137"/>
      <c r="O51" s="137"/>
      <c r="P51" s="137"/>
      <c r="Q51" s="137"/>
      <c r="R51" s="137"/>
      <c r="S51" s="138"/>
      <c r="T51" s="137"/>
    </row>
    <row r="52" spans="1:20" s="136" customFormat="1">
      <c r="A52" s="140"/>
      <c r="B52" s="147"/>
      <c r="C52" s="144"/>
      <c r="D52" s="138"/>
      <c r="E52" s="138"/>
      <c r="F52" s="138"/>
      <c r="G52" s="138"/>
      <c r="H52" s="138"/>
      <c r="I52" s="138"/>
      <c r="J52" s="138"/>
      <c r="K52" s="138"/>
      <c r="L52" s="138"/>
      <c r="M52" s="138"/>
      <c r="N52" s="144"/>
      <c r="O52" s="144"/>
      <c r="P52" s="144"/>
      <c r="Q52" s="144"/>
      <c r="R52" s="137"/>
      <c r="S52" s="138"/>
      <c r="T52" s="137"/>
    </row>
    <row r="53" spans="1:20" s="136" customFormat="1">
      <c r="A53" s="140"/>
      <c r="B53" s="147"/>
      <c r="C53" s="144"/>
      <c r="D53" s="144"/>
      <c r="E53" s="144"/>
      <c r="F53" s="144"/>
      <c r="G53" s="144"/>
      <c r="H53" s="144"/>
      <c r="I53" s="144"/>
      <c r="J53" s="144"/>
      <c r="K53" s="144"/>
      <c r="L53" s="144"/>
      <c r="M53" s="144"/>
      <c r="N53" s="148"/>
      <c r="O53" s="148"/>
      <c r="P53" s="148"/>
      <c r="Q53" s="148"/>
      <c r="R53" s="137"/>
      <c r="S53" s="138"/>
      <c r="T53" s="137"/>
    </row>
    <row r="54" spans="1:20" s="136" customFormat="1">
      <c r="A54" s="140"/>
      <c r="B54" s="147"/>
      <c r="C54" s="144"/>
      <c r="D54" s="144"/>
      <c r="E54" s="146"/>
      <c r="F54" s="145"/>
      <c r="G54" s="145"/>
      <c r="H54" s="145"/>
      <c r="I54" s="144"/>
      <c r="J54" s="144"/>
      <c r="K54" s="144"/>
      <c r="L54" s="144"/>
      <c r="M54" s="144"/>
      <c r="N54" s="144"/>
      <c r="O54" s="144"/>
      <c r="P54" s="144"/>
      <c r="Q54" s="144"/>
      <c r="R54" s="137"/>
      <c r="S54" s="138"/>
      <c r="T54" s="137"/>
    </row>
    <row r="55" spans="1:20" s="142" customFormat="1">
      <c r="A55" s="143"/>
      <c r="C55" s="137"/>
      <c r="D55" s="137"/>
      <c r="E55" s="137"/>
      <c r="F55" s="137"/>
      <c r="G55" s="137"/>
      <c r="H55" s="137"/>
      <c r="I55" s="137"/>
      <c r="J55" s="137"/>
      <c r="K55" s="137"/>
      <c r="L55" s="137"/>
      <c r="M55" s="137"/>
      <c r="N55" s="137"/>
      <c r="O55" s="137"/>
      <c r="P55" s="137"/>
      <c r="Q55" s="137"/>
      <c r="R55" s="137"/>
      <c r="S55" s="138"/>
      <c r="T55" s="137"/>
    </row>
    <row r="56" spans="1:20" s="142" customFormat="1">
      <c r="A56" s="143"/>
      <c r="C56" s="137"/>
      <c r="D56" s="137"/>
      <c r="E56" s="137"/>
      <c r="F56" s="137"/>
      <c r="G56" s="137"/>
      <c r="H56" s="137"/>
      <c r="I56" s="137"/>
      <c r="J56" s="137"/>
      <c r="K56" s="137"/>
      <c r="L56" s="137"/>
      <c r="M56" s="137"/>
      <c r="N56" s="137"/>
      <c r="O56" s="137"/>
      <c r="P56" s="137"/>
      <c r="Q56" s="137"/>
      <c r="R56" s="137"/>
      <c r="S56" s="138"/>
      <c r="T56" s="137"/>
    </row>
    <row r="57" spans="1:20" s="136" customFormat="1">
      <c r="A57" s="140"/>
      <c r="B57" s="141"/>
      <c r="C57" s="137"/>
      <c r="D57" s="137"/>
      <c r="E57" s="137"/>
      <c r="F57" s="137"/>
      <c r="G57" s="137"/>
      <c r="H57" s="137"/>
      <c r="I57" s="137"/>
      <c r="J57" s="137"/>
      <c r="K57" s="137"/>
      <c r="L57" s="137"/>
      <c r="M57" s="137"/>
      <c r="N57" s="137"/>
      <c r="O57" s="137"/>
      <c r="P57" s="137"/>
      <c r="Q57" s="137"/>
      <c r="R57" s="137"/>
      <c r="S57" s="138"/>
      <c r="T57" s="137"/>
    </row>
    <row r="58" spans="1:20" s="136" customFormat="1">
      <c r="A58" s="140"/>
      <c r="B58" s="141"/>
      <c r="C58" s="137"/>
      <c r="D58" s="137"/>
      <c r="E58" s="137"/>
      <c r="F58" s="137"/>
      <c r="G58" s="137"/>
      <c r="H58" s="137"/>
      <c r="I58" s="137"/>
      <c r="J58" s="137"/>
      <c r="K58" s="137"/>
      <c r="L58" s="137"/>
      <c r="M58" s="137"/>
      <c r="N58" s="137"/>
      <c r="O58" s="137"/>
      <c r="P58" s="137"/>
      <c r="Q58" s="137"/>
      <c r="R58" s="137"/>
      <c r="S58" s="138"/>
      <c r="T58" s="137"/>
    </row>
    <row r="59" spans="1:20" s="136" customFormat="1">
      <c r="A59" s="140"/>
      <c r="B59" s="141"/>
      <c r="C59" s="137"/>
      <c r="D59" s="137"/>
      <c r="E59" s="137"/>
      <c r="F59" s="137"/>
      <c r="G59" s="137"/>
      <c r="H59" s="137"/>
      <c r="I59" s="137"/>
      <c r="J59" s="137"/>
      <c r="K59" s="137"/>
      <c r="L59" s="137"/>
      <c r="M59" s="137"/>
      <c r="N59" s="137"/>
      <c r="O59" s="137"/>
      <c r="P59" s="137"/>
      <c r="Q59" s="137"/>
      <c r="R59" s="137"/>
      <c r="S59" s="138"/>
      <c r="T59" s="137"/>
    </row>
    <row r="60" spans="1:20" s="136" customFormat="1">
      <c r="A60" s="140"/>
      <c r="B60" s="139"/>
      <c r="C60" s="137"/>
      <c r="D60" s="137"/>
      <c r="E60" s="138"/>
      <c r="F60" s="137"/>
      <c r="G60" s="137"/>
      <c r="H60" s="137"/>
      <c r="I60" s="137"/>
      <c r="J60" s="137"/>
      <c r="K60" s="137"/>
      <c r="L60" s="137"/>
      <c r="M60" s="137"/>
      <c r="N60" s="137"/>
      <c r="O60" s="137"/>
      <c r="P60" s="137"/>
      <c r="Q60" s="137"/>
      <c r="R60" s="137"/>
      <c r="S60" s="138"/>
      <c r="T60" s="137"/>
    </row>
    <row r="61" spans="1:20" s="136" customFormat="1">
      <c r="A61" s="140"/>
      <c r="B61" s="139"/>
      <c r="C61" s="137"/>
      <c r="D61" s="137"/>
      <c r="E61" s="137"/>
      <c r="F61" s="137"/>
      <c r="G61" s="137"/>
      <c r="H61" s="137"/>
      <c r="I61" s="137"/>
      <c r="J61" s="137"/>
      <c r="K61" s="137"/>
      <c r="L61" s="137"/>
      <c r="M61" s="137"/>
      <c r="N61" s="137"/>
      <c r="O61" s="137"/>
      <c r="P61" s="137"/>
      <c r="Q61" s="137"/>
      <c r="R61" s="137"/>
      <c r="S61" s="138"/>
      <c r="T61" s="137"/>
    </row>
    <row r="62" spans="1:20" s="136" customFormat="1">
      <c r="A62" s="140"/>
      <c r="B62" s="139"/>
      <c r="C62" s="137"/>
      <c r="D62" s="137"/>
      <c r="E62" s="137"/>
      <c r="F62" s="137"/>
      <c r="G62" s="137"/>
      <c r="H62" s="137"/>
      <c r="I62" s="137"/>
      <c r="J62" s="137"/>
      <c r="K62" s="137"/>
      <c r="L62" s="137"/>
      <c r="M62" s="137"/>
      <c r="N62" s="137"/>
      <c r="O62" s="137"/>
      <c r="P62" s="137"/>
      <c r="Q62" s="137"/>
      <c r="R62" s="137"/>
      <c r="S62" s="138"/>
      <c r="T62" s="137"/>
    </row>
    <row r="63" spans="1:20" s="136" customFormat="1">
      <c r="A63" s="140"/>
      <c r="B63" s="139"/>
      <c r="C63" s="137"/>
      <c r="D63" s="137"/>
      <c r="E63" s="137"/>
      <c r="F63" s="137"/>
      <c r="G63" s="137"/>
      <c r="H63" s="137"/>
      <c r="I63" s="137"/>
      <c r="J63" s="137"/>
      <c r="K63" s="137"/>
      <c r="L63" s="137"/>
      <c r="M63" s="137"/>
      <c r="N63" s="137"/>
      <c r="O63" s="137"/>
      <c r="P63" s="137"/>
      <c r="Q63" s="137"/>
      <c r="R63" s="137"/>
      <c r="S63" s="138"/>
      <c r="T63" s="137"/>
    </row>
    <row r="64" spans="1:20" s="136" customFormat="1">
      <c r="A64" s="140"/>
      <c r="B64" s="139"/>
      <c r="C64" s="137"/>
      <c r="D64" s="137"/>
      <c r="E64" s="137"/>
      <c r="F64" s="137"/>
      <c r="G64" s="137"/>
      <c r="H64" s="137"/>
      <c r="I64" s="137"/>
      <c r="J64" s="137"/>
      <c r="K64" s="137"/>
      <c r="L64" s="137"/>
      <c r="M64" s="137"/>
      <c r="N64" s="137"/>
      <c r="O64" s="137"/>
      <c r="P64" s="137"/>
      <c r="Q64" s="137"/>
      <c r="R64" s="137"/>
      <c r="S64" s="138"/>
      <c r="T64" s="137"/>
    </row>
  </sheetData>
  <mergeCells count="31">
    <mergeCell ref="A12:O12"/>
    <mergeCell ref="B2:D2"/>
    <mergeCell ref="M6:O6"/>
    <mergeCell ref="A7:O7"/>
    <mergeCell ref="A10:O10"/>
    <mergeCell ref="A8:O8"/>
    <mergeCell ref="A14:O14"/>
    <mergeCell ref="A16:O16"/>
    <mergeCell ref="A17:O17"/>
    <mergeCell ref="A18:D18"/>
    <mergeCell ref="A19:B19"/>
    <mergeCell ref="C19:D19"/>
    <mergeCell ref="E19:E20"/>
    <mergeCell ref="F19:H19"/>
    <mergeCell ref="I19:I20"/>
    <mergeCell ref="J19:J20"/>
    <mergeCell ref="K19:K20"/>
    <mergeCell ref="L19:M19"/>
    <mergeCell ref="A15:O15"/>
    <mergeCell ref="A32:A34"/>
    <mergeCell ref="G47:H47"/>
    <mergeCell ref="M47:O47"/>
    <mergeCell ref="G41:H41"/>
    <mergeCell ref="A44:E44"/>
    <mergeCell ref="M44:O44"/>
    <mergeCell ref="G45:H45"/>
    <mergeCell ref="A46:E46"/>
    <mergeCell ref="M46:O46"/>
    <mergeCell ref="N19:O19"/>
    <mergeCell ref="A40:E40"/>
    <mergeCell ref="M40:O40"/>
  </mergeCells>
  <pageMargins left="0.70866141732283472" right="0.70866141732283472" top="0.74803149606299213" bottom="0.74803149606299213" header="0.31496062992125984" footer="0.31496062992125984"/>
  <pageSetup paperSize="9" scale="37" firstPageNumber="4" fitToHeight="0" orientation="landscape" useFirstPageNumber="1" r:id="rId1"/>
  <headerFooter>
    <oddHeader>&amp;C&amp;P</oddHeader>
  </headerFooter>
  <rowBreaks count="1" manualBreakCount="1">
    <brk id="4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EA00-CBC1-40CC-93B5-86D0DCEC9C7F}">
  <sheetPr>
    <pageSetUpPr fitToPage="1"/>
  </sheetPr>
  <dimension ref="A1:R373"/>
  <sheetViews>
    <sheetView showZeros="0" topLeftCell="A188" zoomScaleNormal="150" zoomScaleSheetLayoutView="120" workbookViewId="0">
      <selection activeCell="J384" sqref="J384"/>
    </sheetView>
  </sheetViews>
  <sheetFormatPr defaultColWidth="9.109375" defaultRowHeight="13.2"/>
  <cols>
    <col min="1" max="4" width="2" style="127" customWidth="1"/>
    <col min="5" max="5" width="2.109375" style="127" customWidth="1"/>
    <col min="6" max="6" width="3.5546875" style="318" customWidth="1"/>
    <col min="7" max="7" width="34.33203125" style="127" customWidth="1"/>
    <col min="8" max="8" width="4.6640625" style="127" customWidth="1"/>
    <col min="9" max="9" width="11.77734375" style="127" customWidth="1"/>
    <col min="10" max="10" width="11.6640625" style="127" customWidth="1"/>
    <col min="11" max="11" width="12.44140625" style="127" customWidth="1"/>
    <col min="12" max="12" width="11.109375" style="127" customWidth="1"/>
    <col min="13" max="13" width="0.109375" style="127" hidden="1" customWidth="1"/>
    <col min="14" max="14" width="6.109375" style="127" hidden="1" customWidth="1"/>
    <col min="15" max="15" width="8.88671875" style="127" hidden="1" customWidth="1"/>
    <col min="16" max="16" width="9.109375" style="127" hidden="1" customWidth="1"/>
    <col min="17" max="17" width="16.21875" style="127" customWidth="1"/>
    <col min="18" max="18" width="12.6640625" style="127" bestFit="1" customWidth="1"/>
    <col min="19" max="16384" width="9.109375" style="127"/>
  </cols>
  <sheetData>
    <row r="1" spans="1:16" ht="15" customHeight="1">
      <c r="G1" s="387"/>
      <c r="H1" s="386"/>
      <c r="I1" s="385"/>
      <c r="J1" s="131" t="s">
        <v>138</v>
      </c>
      <c r="K1" s="128"/>
      <c r="L1" s="128"/>
      <c r="M1" s="120"/>
      <c r="N1" s="128"/>
      <c r="O1" s="128"/>
      <c r="P1" s="128"/>
    </row>
    <row r="2" spans="1:16" ht="14.25" customHeight="1">
      <c r="H2" s="3"/>
      <c r="I2" s="325"/>
      <c r="J2" s="128" t="s">
        <v>139</v>
      </c>
      <c r="K2" s="128"/>
      <c r="L2" s="128"/>
      <c r="M2" s="120"/>
      <c r="N2" s="128"/>
      <c r="O2" s="128"/>
      <c r="P2" s="128"/>
    </row>
    <row r="3" spans="1:16" ht="13.5" customHeight="1">
      <c r="H3" s="4"/>
      <c r="I3" s="3"/>
      <c r="J3" s="128" t="s">
        <v>140</v>
      </c>
      <c r="K3" s="128"/>
      <c r="L3" s="128"/>
      <c r="M3" s="120"/>
      <c r="N3" s="128"/>
      <c r="O3" s="128"/>
      <c r="P3" s="128"/>
    </row>
    <row r="4" spans="1:16" ht="14.25" customHeight="1">
      <c r="G4" s="5" t="s">
        <v>141</v>
      </c>
      <c r="H4" s="3"/>
      <c r="I4" s="325"/>
      <c r="J4" s="128" t="s">
        <v>142</v>
      </c>
      <c r="K4" s="128"/>
      <c r="L4" s="128"/>
      <c r="M4" s="120"/>
      <c r="N4" s="6"/>
      <c r="O4" s="6"/>
      <c r="P4" s="128"/>
    </row>
    <row r="5" spans="1:16" ht="12" customHeight="1">
      <c r="H5" s="7"/>
      <c r="I5" s="325"/>
      <c r="J5" s="128" t="s">
        <v>143</v>
      </c>
      <c r="K5" s="128"/>
      <c r="L5" s="128"/>
      <c r="M5" s="120"/>
      <c r="N5" s="128"/>
      <c r="O5" s="128"/>
      <c r="P5" s="128"/>
    </row>
    <row r="6" spans="1:16" ht="12" customHeight="1">
      <c r="H6" s="7"/>
      <c r="I6" s="325"/>
      <c r="J6" s="128"/>
      <c r="K6" s="128"/>
      <c r="L6" s="128"/>
      <c r="M6" s="120"/>
      <c r="N6" s="128"/>
      <c r="O6" s="128"/>
      <c r="P6" s="128"/>
    </row>
    <row r="7" spans="1:16" ht="18" customHeight="1">
      <c r="G7" s="130"/>
      <c r="H7" s="129"/>
      <c r="I7" s="129"/>
      <c r="J7" s="384"/>
      <c r="K7" s="384"/>
      <c r="L7" s="381"/>
      <c r="M7" s="120"/>
    </row>
    <row r="8" spans="1:16" ht="19.8" customHeight="1">
      <c r="A8" s="480" t="s">
        <v>144</v>
      </c>
      <c r="B8" s="480"/>
      <c r="C8" s="480"/>
      <c r="D8" s="480"/>
      <c r="E8" s="480"/>
      <c r="F8" s="480"/>
      <c r="G8" s="480"/>
      <c r="H8" s="480"/>
      <c r="I8" s="480"/>
      <c r="J8" s="480"/>
      <c r="K8" s="480"/>
      <c r="L8" s="480"/>
      <c r="M8" s="120"/>
    </row>
    <row r="9" spans="1:16" ht="18.75" customHeight="1">
      <c r="A9" s="481" t="s">
        <v>145</v>
      </c>
      <c r="B9" s="482"/>
      <c r="C9" s="482"/>
      <c r="D9" s="482"/>
      <c r="E9" s="482"/>
      <c r="F9" s="482"/>
      <c r="G9" s="482"/>
      <c r="H9" s="482"/>
      <c r="I9" s="482"/>
      <c r="J9" s="482"/>
      <c r="K9" s="482"/>
      <c r="L9" s="482"/>
      <c r="M9" s="120"/>
    </row>
    <row r="10" spans="1:16" ht="18.75" customHeight="1">
      <c r="A10" s="317"/>
      <c r="B10" s="383"/>
      <c r="C10" s="383"/>
      <c r="D10" s="383"/>
      <c r="E10" s="383"/>
      <c r="F10" s="383"/>
      <c r="G10" s="383"/>
      <c r="H10" s="383"/>
      <c r="I10" s="383"/>
      <c r="J10" s="383"/>
      <c r="K10" s="383"/>
      <c r="L10" s="383"/>
      <c r="M10" s="120"/>
    </row>
    <row r="11" spans="1:16" ht="14.25" customHeight="1">
      <c r="A11" s="317"/>
      <c r="B11" s="383"/>
      <c r="C11" s="383"/>
      <c r="D11" s="383"/>
      <c r="E11" s="383"/>
      <c r="F11" s="383"/>
      <c r="G11" s="483" t="s">
        <v>146</v>
      </c>
      <c r="H11" s="483"/>
      <c r="I11" s="483"/>
      <c r="J11" s="483"/>
      <c r="K11" s="483"/>
      <c r="L11" s="383"/>
      <c r="M11" s="120"/>
    </row>
    <row r="12" spans="1:16" ht="16.5" customHeight="1">
      <c r="A12" s="477" t="s">
        <v>147</v>
      </c>
      <c r="B12" s="477"/>
      <c r="C12" s="477"/>
      <c r="D12" s="477"/>
      <c r="E12" s="477"/>
      <c r="F12" s="477"/>
      <c r="G12" s="477"/>
      <c r="H12" s="477"/>
      <c r="I12" s="477"/>
      <c r="J12" s="477"/>
      <c r="K12" s="477"/>
      <c r="L12" s="477"/>
      <c r="M12" s="120"/>
      <c r="P12" s="127" t="s">
        <v>137</v>
      </c>
    </row>
    <row r="13" spans="1:16" ht="15.75" customHeight="1">
      <c r="G13" s="478" t="s">
        <v>148</v>
      </c>
      <c r="H13" s="478"/>
      <c r="I13" s="478"/>
      <c r="J13" s="478"/>
      <c r="K13" s="478"/>
      <c r="M13" s="120"/>
    </row>
    <row r="14" spans="1:16" ht="12" customHeight="1">
      <c r="G14" s="476" t="s">
        <v>149</v>
      </c>
      <c r="H14" s="476"/>
      <c r="I14" s="476"/>
      <c r="J14" s="476"/>
      <c r="K14" s="476"/>
    </row>
    <row r="15" spans="1:16" ht="12" customHeight="1">
      <c r="B15" s="477" t="s">
        <v>150</v>
      </c>
      <c r="C15" s="477"/>
      <c r="D15" s="477"/>
      <c r="E15" s="477"/>
      <c r="F15" s="477"/>
      <c r="G15" s="477"/>
      <c r="H15" s="477"/>
      <c r="I15" s="477"/>
      <c r="J15" s="477"/>
      <c r="K15" s="477"/>
      <c r="L15" s="477"/>
    </row>
    <row r="16" spans="1:16" ht="12" customHeight="1"/>
    <row r="17" spans="1:13" ht="12.75" customHeight="1">
      <c r="G17" s="478" t="s">
        <v>418</v>
      </c>
      <c r="H17" s="478"/>
      <c r="I17" s="478"/>
      <c r="J17" s="478"/>
      <c r="K17" s="478"/>
    </row>
    <row r="18" spans="1:13" ht="11.25" customHeight="1">
      <c r="G18" s="479" t="s">
        <v>151</v>
      </c>
      <c r="H18" s="479"/>
      <c r="I18" s="479"/>
      <c r="J18" s="479"/>
      <c r="K18" s="479"/>
    </row>
    <row r="19" spans="1:13" ht="11.25" customHeight="1">
      <c r="G19" s="128"/>
      <c r="H19" s="128"/>
      <c r="I19" s="128"/>
      <c r="J19" s="128"/>
      <c r="K19" s="128"/>
    </row>
    <row r="20" spans="1:13">
      <c r="B20" s="325"/>
      <c r="C20" s="325"/>
      <c r="D20" s="325"/>
      <c r="E20" s="382" t="s">
        <v>152</v>
      </c>
      <c r="F20" s="382"/>
      <c r="G20" s="382"/>
      <c r="H20" s="382"/>
      <c r="I20" s="382"/>
      <c r="J20" s="382"/>
      <c r="K20" s="382"/>
      <c r="L20" s="325"/>
    </row>
    <row r="21" spans="1:13" ht="12" customHeight="1">
      <c r="A21" s="449" t="s">
        <v>153</v>
      </c>
      <c r="B21" s="449"/>
      <c r="C21" s="449"/>
      <c r="D21" s="449"/>
      <c r="E21" s="449"/>
      <c r="F21" s="449"/>
      <c r="G21" s="449"/>
      <c r="H21" s="449"/>
      <c r="I21" s="449"/>
      <c r="J21" s="449"/>
      <c r="K21" s="449"/>
      <c r="L21" s="449"/>
      <c r="M21" s="117"/>
    </row>
    <row r="22" spans="1:13" ht="12" customHeight="1">
      <c r="F22" s="127"/>
      <c r="J22" s="8"/>
      <c r="K22" s="381"/>
      <c r="L22" s="380" t="s">
        <v>25</v>
      </c>
      <c r="M22" s="117"/>
    </row>
    <row r="23" spans="1:13" ht="11.25" customHeight="1">
      <c r="F23" s="127"/>
      <c r="J23" s="119" t="s">
        <v>154</v>
      </c>
      <c r="K23" s="118"/>
      <c r="L23" s="9">
        <v>90</v>
      </c>
      <c r="M23" s="117"/>
    </row>
    <row r="24" spans="1:13" ht="12" customHeight="1">
      <c r="E24" s="128"/>
      <c r="F24" s="319"/>
      <c r="I24" s="322"/>
      <c r="J24" s="322"/>
      <c r="K24" s="10" t="s">
        <v>155</v>
      </c>
      <c r="L24" s="11">
        <v>900</v>
      </c>
      <c r="M24" s="117"/>
    </row>
    <row r="25" spans="1:13" ht="12.75" customHeight="1">
      <c r="C25" s="450"/>
      <c r="D25" s="451"/>
      <c r="E25" s="451"/>
      <c r="F25" s="451"/>
      <c r="G25" s="451"/>
      <c r="H25" s="451"/>
      <c r="I25" s="451"/>
      <c r="J25" s="372"/>
      <c r="K25" s="10" t="s">
        <v>156</v>
      </c>
      <c r="L25" s="12">
        <v>1816</v>
      </c>
      <c r="M25" s="117"/>
    </row>
    <row r="26" spans="1:13" ht="12" customHeight="1">
      <c r="D26" s="372"/>
      <c r="E26" s="372"/>
      <c r="F26" s="372"/>
      <c r="G26" s="379"/>
      <c r="H26" s="378"/>
      <c r="I26" s="372"/>
      <c r="J26" s="377" t="s">
        <v>157</v>
      </c>
      <c r="K26" s="13"/>
      <c r="L26" s="11">
        <v>6</v>
      </c>
      <c r="M26" s="117"/>
    </row>
    <row r="27" spans="1:13" ht="12.75" customHeight="1">
      <c r="D27" s="372"/>
      <c r="E27" s="372"/>
      <c r="F27" s="372"/>
      <c r="G27" s="376" t="s">
        <v>158</v>
      </c>
      <c r="H27" s="375"/>
      <c r="I27" s="374"/>
      <c r="J27" s="373"/>
      <c r="K27" s="11"/>
      <c r="L27" s="11"/>
      <c r="M27" s="117"/>
    </row>
    <row r="28" spans="1:13" ht="13.5" customHeight="1">
      <c r="D28" s="372"/>
      <c r="E28" s="372"/>
      <c r="F28" s="372"/>
      <c r="G28" s="469" t="s">
        <v>159</v>
      </c>
      <c r="H28" s="469"/>
      <c r="I28" s="14"/>
      <c r="J28" s="15"/>
      <c r="K28" s="11"/>
      <c r="L28" s="11"/>
      <c r="M28" s="117"/>
    </row>
    <row r="29" spans="1:13" ht="14.25" customHeight="1">
      <c r="A29" s="16"/>
      <c r="B29" s="16"/>
      <c r="C29" s="16"/>
      <c r="D29" s="16"/>
      <c r="E29" s="16"/>
      <c r="F29" s="17"/>
      <c r="G29" s="371"/>
      <c r="I29" s="371"/>
      <c r="J29" s="371"/>
      <c r="K29" s="370"/>
      <c r="L29" s="18" t="s">
        <v>160</v>
      </c>
      <c r="M29" s="116"/>
    </row>
    <row r="30" spans="1:13" ht="24" customHeight="1">
      <c r="A30" s="455" t="s">
        <v>161</v>
      </c>
      <c r="B30" s="456"/>
      <c r="C30" s="456"/>
      <c r="D30" s="456"/>
      <c r="E30" s="456"/>
      <c r="F30" s="456"/>
      <c r="G30" s="459" t="s">
        <v>162</v>
      </c>
      <c r="H30" s="461" t="s">
        <v>163</v>
      </c>
      <c r="I30" s="463" t="s">
        <v>164</v>
      </c>
      <c r="J30" s="464"/>
      <c r="K30" s="465" t="s">
        <v>165</v>
      </c>
      <c r="L30" s="467" t="s">
        <v>166</v>
      </c>
      <c r="M30" s="116"/>
    </row>
    <row r="31" spans="1:13" ht="46.5" customHeight="1">
      <c r="A31" s="457"/>
      <c r="B31" s="458"/>
      <c r="C31" s="458"/>
      <c r="D31" s="458"/>
      <c r="E31" s="458"/>
      <c r="F31" s="458"/>
      <c r="G31" s="460"/>
      <c r="H31" s="462"/>
      <c r="I31" s="19" t="s">
        <v>167</v>
      </c>
      <c r="J31" s="20" t="s">
        <v>168</v>
      </c>
      <c r="K31" s="466"/>
      <c r="L31" s="468"/>
    </row>
    <row r="32" spans="1:13" ht="11.25" customHeight="1">
      <c r="A32" s="470" t="s">
        <v>169</v>
      </c>
      <c r="B32" s="471"/>
      <c r="C32" s="471"/>
      <c r="D32" s="471"/>
      <c r="E32" s="471"/>
      <c r="F32" s="472"/>
      <c r="G32" s="21">
        <v>2</v>
      </c>
      <c r="H32" s="22">
        <v>3</v>
      </c>
      <c r="I32" s="23" t="s">
        <v>170</v>
      </c>
      <c r="J32" s="24" t="s">
        <v>171</v>
      </c>
      <c r="K32" s="25">
        <v>6</v>
      </c>
      <c r="L32" s="25">
        <v>7</v>
      </c>
    </row>
    <row r="33" spans="1:18" s="31" customFormat="1" ht="14.25" customHeight="1">
      <c r="A33" s="26">
        <v>2</v>
      </c>
      <c r="B33" s="26"/>
      <c r="C33" s="27"/>
      <c r="D33" s="28"/>
      <c r="E33" s="26"/>
      <c r="F33" s="29"/>
      <c r="G33" s="28" t="s">
        <v>172</v>
      </c>
      <c r="H33" s="30">
        <v>1</v>
      </c>
      <c r="I33" s="344">
        <f>SUM(I34+I45+I64+I85+I92+I112+I138+I157+I167)</f>
        <v>13685500</v>
      </c>
      <c r="J33" s="344">
        <f>SUM(J34+J45+J64+J85+J92+J112+J138+J157+J167)</f>
        <v>6601800</v>
      </c>
      <c r="K33" s="345">
        <f>SUM(K34+K45+K64+K85+K92+K112+K138+K157+K167)</f>
        <v>4447283.1999999993</v>
      </c>
      <c r="L33" s="344">
        <f>SUM(L34+L45+L64+L85+L92+L112+L138+L157+L167)</f>
        <v>4399180.4499999993</v>
      </c>
    </row>
    <row r="34" spans="1:18" ht="16.5" customHeight="1">
      <c r="A34" s="26">
        <v>2</v>
      </c>
      <c r="B34" s="32">
        <v>1</v>
      </c>
      <c r="C34" s="33"/>
      <c r="D34" s="34"/>
      <c r="E34" s="35"/>
      <c r="F34" s="36"/>
      <c r="G34" s="37" t="s">
        <v>173</v>
      </c>
      <c r="H34" s="30">
        <v>2</v>
      </c>
      <c r="I34" s="344">
        <f>SUM(I35+I41)</f>
        <v>5843000</v>
      </c>
      <c r="J34" s="344">
        <f>SUM(J35+J41)</f>
        <v>2921000</v>
      </c>
      <c r="K34" s="369">
        <f>SUM(K35+K41)</f>
        <v>2131625.38</v>
      </c>
      <c r="L34" s="368">
        <f>SUM(L35+L41)</f>
        <v>2089425.3800000001</v>
      </c>
    </row>
    <row r="35" spans="1:18" ht="14.25" customHeight="1">
      <c r="A35" s="38">
        <v>2</v>
      </c>
      <c r="B35" s="38">
        <v>1</v>
      </c>
      <c r="C35" s="39">
        <v>1</v>
      </c>
      <c r="D35" s="40"/>
      <c r="E35" s="38"/>
      <c r="F35" s="41"/>
      <c r="G35" s="42" t="s">
        <v>174</v>
      </c>
      <c r="H35" s="30">
        <v>3</v>
      </c>
      <c r="I35" s="330">
        <f>SUM(I36)</f>
        <v>5755000</v>
      </c>
      <c r="J35" s="330">
        <f>SUM(J36)</f>
        <v>2877000</v>
      </c>
      <c r="K35" s="331">
        <f>SUM(K36)</f>
        <v>2101458.75</v>
      </c>
      <c r="L35" s="330">
        <f>SUM(L36)</f>
        <v>2059893.06</v>
      </c>
      <c r="Q35" s="325"/>
    </row>
    <row r="36" spans="1:18" ht="13.5" customHeight="1">
      <c r="A36" s="43">
        <v>2</v>
      </c>
      <c r="B36" s="38">
        <v>1</v>
      </c>
      <c r="C36" s="39">
        <v>1</v>
      </c>
      <c r="D36" s="40">
        <v>1</v>
      </c>
      <c r="E36" s="38"/>
      <c r="F36" s="41"/>
      <c r="G36" s="40" t="s">
        <v>174</v>
      </c>
      <c r="H36" s="30">
        <v>4</v>
      </c>
      <c r="I36" s="344">
        <f>SUM(I37+I39)</f>
        <v>5755000</v>
      </c>
      <c r="J36" s="344">
        <f t="shared" ref="J36:L37" si="0">SUM(J37)</f>
        <v>2877000</v>
      </c>
      <c r="K36" s="344">
        <f t="shared" si="0"/>
        <v>2101458.75</v>
      </c>
      <c r="L36" s="344">
        <f t="shared" si="0"/>
        <v>2059893.06</v>
      </c>
      <c r="Q36" s="364"/>
    </row>
    <row r="37" spans="1:18" ht="14.25" customHeight="1">
      <c r="A37" s="43">
        <v>2</v>
      </c>
      <c r="B37" s="38">
        <v>1</v>
      </c>
      <c r="C37" s="39">
        <v>1</v>
      </c>
      <c r="D37" s="40">
        <v>1</v>
      </c>
      <c r="E37" s="38">
        <v>1</v>
      </c>
      <c r="F37" s="41"/>
      <c r="G37" s="40" t="s">
        <v>175</v>
      </c>
      <c r="H37" s="30">
        <v>5</v>
      </c>
      <c r="I37" s="331">
        <f>SUM(I38)</f>
        <v>5755000</v>
      </c>
      <c r="J37" s="331">
        <f t="shared" si="0"/>
        <v>2877000</v>
      </c>
      <c r="K37" s="331">
        <f t="shared" si="0"/>
        <v>2101458.75</v>
      </c>
      <c r="L37" s="331">
        <f t="shared" si="0"/>
        <v>2059893.06</v>
      </c>
      <c r="Q37" s="364"/>
    </row>
    <row r="38" spans="1:18" ht="14.25" customHeight="1">
      <c r="A38" s="43">
        <v>2</v>
      </c>
      <c r="B38" s="38">
        <v>1</v>
      </c>
      <c r="C38" s="39">
        <v>1</v>
      </c>
      <c r="D38" s="40">
        <v>1</v>
      </c>
      <c r="E38" s="38">
        <v>1</v>
      </c>
      <c r="F38" s="41">
        <v>1</v>
      </c>
      <c r="G38" s="40" t="s">
        <v>175</v>
      </c>
      <c r="H38" s="30">
        <v>6</v>
      </c>
      <c r="I38" s="352">
        <v>5755000</v>
      </c>
      <c r="J38" s="343">
        <v>2877000</v>
      </c>
      <c r="K38" s="343">
        <v>2101458.75</v>
      </c>
      <c r="L38" s="343">
        <v>2059893.06</v>
      </c>
    </row>
    <row r="39" spans="1:18" ht="12.75" customHeight="1">
      <c r="A39" s="43">
        <v>2</v>
      </c>
      <c r="B39" s="38">
        <v>1</v>
      </c>
      <c r="C39" s="39">
        <v>1</v>
      </c>
      <c r="D39" s="40">
        <v>1</v>
      </c>
      <c r="E39" s="38">
        <v>2</v>
      </c>
      <c r="F39" s="41"/>
      <c r="G39" s="40" t="s">
        <v>176</v>
      </c>
      <c r="H39" s="30">
        <v>7</v>
      </c>
      <c r="I39" s="331">
        <f>I40</f>
        <v>0</v>
      </c>
      <c r="J39" s="331">
        <f>J40</f>
        <v>0</v>
      </c>
      <c r="K39" s="331">
        <f>K40</f>
        <v>0</v>
      </c>
      <c r="L39" s="331">
        <f>L40</f>
        <v>0</v>
      </c>
      <c r="Q39" s="364"/>
      <c r="R39" s="367"/>
    </row>
    <row r="40" spans="1:18" ht="12.75" customHeight="1">
      <c r="A40" s="43">
        <v>2</v>
      </c>
      <c r="B40" s="38">
        <v>1</v>
      </c>
      <c r="C40" s="39">
        <v>1</v>
      </c>
      <c r="D40" s="40">
        <v>1</v>
      </c>
      <c r="E40" s="38">
        <v>2</v>
      </c>
      <c r="F40" s="41">
        <v>1</v>
      </c>
      <c r="G40" s="40" t="s">
        <v>176</v>
      </c>
      <c r="H40" s="30">
        <v>8</v>
      </c>
      <c r="I40" s="343"/>
      <c r="J40" s="327"/>
      <c r="K40" s="343"/>
      <c r="L40" s="327"/>
      <c r="Q40" s="364"/>
    </row>
    <row r="41" spans="1:18" ht="13.5" customHeight="1">
      <c r="A41" s="43">
        <v>2</v>
      </c>
      <c r="B41" s="38">
        <v>1</v>
      </c>
      <c r="C41" s="39">
        <v>2</v>
      </c>
      <c r="D41" s="40"/>
      <c r="E41" s="38"/>
      <c r="F41" s="41"/>
      <c r="G41" s="42" t="s">
        <v>177</v>
      </c>
      <c r="H41" s="30">
        <v>9</v>
      </c>
      <c r="I41" s="331">
        <f t="shared" ref="I41:L43" si="1">I42</f>
        <v>88000</v>
      </c>
      <c r="J41" s="330">
        <f t="shared" si="1"/>
        <v>44000</v>
      </c>
      <c r="K41" s="331">
        <f t="shared" si="1"/>
        <v>30166.63</v>
      </c>
      <c r="L41" s="330">
        <f t="shared" si="1"/>
        <v>29532.32</v>
      </c>
      <c r="Q41" s="364"/>
    </row>
    <row r="42" spans="1:18">
      <c r="A42" s="43">
        <v>2</v>
      </c>
      <c r="B42" s="38">
        <v>1</v>
      </c>
      <c r="C42" s="39">
        <v>2</v>
      </c>
      <c r="D42" s="40">
        <v>1</v>
      </c>
      <c r="E42" s="38"/>
      <c r="F42" s="41"/>
      <c r="G42" s="40" t="s">
        <v>177</v>
      </c>
      <c r="H42" s="30">
        <v>10</v>
      </c>
      <c r="I42" s="331">
        <f t="shared" si="1"/>
        <v>88000</v>
      </c>
      <c r="J42" s="330">
        <f t="shared" si="1"/>
        <v>44000</v>
      </c>
      <c r="K42" s="330">
        <f t="shared" si="1"/>
        <v>30166.63</v>
      </c>
      <c r="L42" s="330">
        <f t="shared" si="1"/>
        <v>29532.32</v>
      </c>
      <c r="Q42" s="325"/>
    </row>
    <row r="43" spans="1:18" ht="13.5" customHeight="1">
      <c r="A43" s="43">
        <v>2</v>
      </c>
      <c r="B43" s="38">
        <v>1</v>
      </c>
      <c r="C43" s="39">
        <v>2</v>
      </c>
      <c r="D43" s="40">
        <v>1</v>
      </c>
      <c r="E43" s="38">
        <v>1</v>
      </c>
      <c r="F43" s="41"/>
      <c r="G43" s="40" t="s">
        <v>177</v>
      </c>
      <c r="H43" s="30">
        <v>11</v>
      </c>
      <c r="I43" s="330">
        <f t="shared" si="1"/>
        <v>88000</v>
      </c>
      <c r="J43" s="330">
        <f t="shared" si="1"/>
        <v>44000</v>
      </c>
      <c r="K43" s="330">
        <f t="shared" si="1"/>
        <v>30166.63</v>
      </c>
      <c r="L43" s="330">
        <f t="shared" si="1"/>
        <v>29532.32</v>
      </c>
      <c r="Q43" s="364"/>
    </row>
    <row r="44" spans="1:18" ht="14.25" customHeight="1">
      <c r="A44" s="43">
        <v>2</v>
      </c>
      <c r="B44" s="38">
        <v>1</v>
      </c>
      <c r="C44" s="39">
        <v>2</v>
      </c>
      <c r="D44" s="40">
        <v>1</v>
      </c>
      <c r="E44" s="38">
        <v>1</v>
      </c>
      <c r="F44" s="41">
        <v>1</v>
      </c>
      <c r="G44" s="40" t="s">
        <v>177</v>
      </c>
      <c r="H44" s="30">
        <v>12</v>
      </c>
      <c r="I44" s="327">
        <v>88000</v>
      </c>
      <c r="J44" s="343">
        <v>44000</v>
      </c>
      <c r="K44" s="343">
        <v>30166.63</v>
      </c>
      <c r="L44" s="343">
        <v>29532.32</v>
      </c>
      <c r="Q44" s="364"/>
    </row>
    <row r="45" spans="1:18" ht="26.25" customHeight="1">
      <c r="A45" s="44">
        <v>2</v>
      </c>
      <c r="B45" s="45">
        <v>2</v>
      </c>
      <c r="C45" s="33"/>
      <c r="D45" s="34"/>
      <c r="E45" s="35"/>
      <c r="F45" s="36"/>
      <c r="G45" s="37" t="s">
        <v>178</v>
      </c>
      <c r="H45" s="30">
        <v>13</v>
      </c>
      <c r="I45" s="365">
        <f t="shared" ref="I45:L47" si="2">I46</f>
        <v>7722500</v>
      </c>
      <c r="J45" s="366">
        <f t="shared" si="2"/>
        <v>3620800</v>
      </c>
      <c r="K45" s="365">
        <f t="shared" si="2"/>
        <v>2282146.7199999997</v>
      </c>
      <c r="L45" s="365">
        <f t="shared" si="2"/>
        <v>2276243.9699999997</v>
      </c>
    </row>
    <row r="46" spans="1:18" ht="27" customHeight="1">
      <c r="A46" s="43">
        <v>2</v>
      </c>
      <c r="B46" s="38">
        <v>2</v>
      </c>
      <c r="C46" s="39">
        <v>1</v>
      </c>
      <c r="D46" s="40"/>
      <c r="E46" s="38"/>
      <c r="F46" s="41"/>
      <c r="G46" s="46" t="s">
        <v>178</v>
      </c>
      <c r="H46" s="30">
        <v>14</v>
      </c>
      <c r="I46" s="330">
        <f t="shared" si="2"/>
        <v>7722500</v>
      </c>
      <c r="J46" s="331">
        <f t="shared" si="2"/>
        <v>3620800</v>
      </c>
      <c r="K46" s="330">
        <f t="shared" si="2"/>
        <v>2282146.7199999997</v>
      </c>
      <c r="L46" s="331">
        <f t="shared" si="2"/>
        <v>2276243.9699999997</v>
      </c>
      <c r="Q46" s="325"/>
      <c r="R46" s="364"/>
    </row>
    <row r="47" spans="1:18" ht="15.6">
      <c r="A47" s="43">
        <v>2</v>
      </c>
      <c r="B47" s="38">
        <v>2</v>
      </c>
      <c r="C47" s="39">
        <v>1</v>
      </c>
      <c r="D47" s="40">
        <v>1</v>
      </c>
      <c r="E47" s="38"/>
      <c r="F47" s="41"/>
      <c r="G47" s="46" t="s">
        <v>178</v>
      </c>
      <c r="H47" s="30">
        <v>15</v>
      </c>
      <c r="I47" s="330">
        <f t="shared" si="2"/>
        <v>7722500</v>
      </c>
      <c r="J47" s="331">
        <f t="shared" si="2"/>
        <v>3620800</v>
      </c>
      <c r="K47" s="349">
        <f t="shared" si="2"/>
        <v>2282146.7199999997</v>
      </c>
      <c r="L47" s="349">
        <f t="shared" si="2"/>
        <v>2276243.9699999997</v>
      </c>
      <c r="Q47" s="364"/>
      <c r="R47" s="325"/>
    </row>
    <row r="48" spans="1:18" ht="24.75" customHeight="1">
      <c r="A48" s="47">
        <v>2</v>
      </c>
      <c r="B48" s="48">
        <v>2</v>
      </c>
      <c r="C48" s="49">
        <v>1</v>
      </c>
      <c r="D48" s="50">
        <v>1</v>
      </c>
      <c r="E48" s="48">
        <v>1</v>
      </c>
      <c r="F48" s="51"/>
      <c r="G48" s="46" t="s">
        <v>178</v>
      </c>
      <c r="H48" s="30">
        <v>16</v>
      </c>
      <c r="I48" s="338">
        <f>SUM(I49:I63)</f>
        <v>7722500</v>
      </c>
      <c r="J48" s="338">
        <f>SUM(J49:J63)</f>
        <v>3620800</v>
      </c>
      <c r="K48" s="336">
        <f>SUM(K49:K63)</f>
        <v>2282146.7199999997</v>
      </c>
      <c r="L48" s="336">
        <f>SUM(L49:L63)</f>
        <v>2276243.9699999997</v>
      </c>
      <c r="Q48" s="364"/>
      <c r="R48" s="325"/>
    </row>
    <row r="49" spans="1:18" ht="15.6">
      <c r="A49" s="43">
        <v>2</v>
      </c>
      <c r="B49" s="38">
        <v>2</v>
      </c>
      <c r="C49" s="39">
        <v>1</v>
      </c>
      <c r="D49" s="40">
        <v>1</v>
      </c>
      <c r="E49" s="38">
        <v>1</v>
      </c>
      <c r="F49" s="52">
        <v>1</v>
      </c>
      <c r="G49" s="40" t="s">
        <v>179</v>
      </c>
      <c r="H49" s="30">
        <v>17</v>
      </c>
      <c r="I49" s="343"/>
      <c r="J49" s="343"/>
      <c r="K49" s="343"/>
      <c r="L49" s="343"/>
      <c r="Q49" s="364"/>
      <c r="R49" s="325"/>
    </row>
    <row r="50" spans="1:18" ht="26.25" customHeight="1">
      <c r="A50" s="43">
        <v>2</v>
      </c>
      <c r="B50" s="38">
        <v>2</v>
      </c>
      <c r="C50" s="39">
        <v>1</v>
      </c>
      <c r="D50" s="40">
        <v>1</v>
      </c>
      <c r="E50" s="38">
        <v>1</v>
      </c>
      <c r="F50" s="41">
        <v>2</v>
      </c>
      <c r="G50" s="40" t="s">
        <v>180</v>
      </c>
      <c r="H50" s="30">
        <v>18</v>
      </c>
      <c r="I50" s="343">
        <v>7700</v>
      </c>
      <c r="J50" s="343">
        <v>3800</v>
      </c>
      <c r="K50" s="343">
        <v>793.14</v>
      </c>
      <c r="L50" s="343">
        <v>793.14</v>
      </c>
      <c r="Q50" s="364"/>
      <c r="R50" s="325"/>
    </row>
    <row r="51" spans="1:18" ht="26.25" customHeight="1">
      <c r="A51" s="43">
        <v>2</v>
      </c>
      <c r="B51" s="38">
        <v>2</v>
      </c>
      <c r="C51" s="39">
        <v>1</v>
      </c>
      <c r="D51" s="40">
        <v>1</v>
      </c>
      <c r="E51" s="38">
        <v>1</v>
      </c>
      <c r="F51" s="41">
        <v>5</v>
      </c>
      <c r="G51" s="40" t="s">
        <v>181</v>
      </c>
      <c r="H51" s="30">
        <v>19</v>
      </c>
      <c r="I51" s="343">
        <v>31400</v>
      </c>
      <c r="J51" s="343">
        <v>16600</v>
      </c>
      <c r="K51" s="343">
        <v>15966.75</v>
      </c>
      <c r="L51" s="343">
        <v>15966.75</v>
      </c>
      <c r="Q51" s="364"/>
      <c r="R51" s="325"/>
    </row>
    <row r="52" spans="1:18" ht="27" customHeight="1">
      <c r="A52" s="43">
        <v>2</v>
      </c>
      <c r="B52" s="38">
        <v>2</v>
      </c>
      <c r="C52" s="39">
        <v>1</v>
      </c>
      <c r="D52" s="40">
        <v>1</v>
      </c>
      <c r="E52" s="38">
        <v>1</v>
      </c>
      <c r="F52" s="41">
        <v>6</v>
      </c>
      <c r="G52" s="40" t="s">
        <v>182</v>
      </c>
      <c r="H52" s="30">
        <v>20</v>
      </c>
      <c r="I52" s="343">
        <v>22600</v>
      </c>
      <c r="J52" s="343">
        <v>8700</v>
      </c>
      <c r="K52" s="343">
        <v>6937.18</v>
      </c>
      <c r="L52" s="343">
        <v>6937.18</v>
      </c>
      <c r="Q52" s="364"/>
      <c r="R52" s="325"/>
    </row>
    <row r="53" spans="1:18" ht="26.25" customHeight="1">
      <c r="A53" s="53">
        <v>2</v>
      </c>
      <c r="B53" s="35">
        <v>2</v>
      </c>
      <c r="C53" s="33">
        <v>1</v>
      </c>
      <c r="D53" s="34">
        <v>1</v>
      </c>
      <c r="E53" s="35">
        <v>1</v>
      </c>
      <c r="F53" s="36">
        <v>7</v>
      </c>
      <c r="G53" s="34" t="s">
        <v>183</v>
      </c>
      <c r="H53" s="30">
        <v>21</v>
      </c>
      <c r="I53" s="343"/>
      <c r="J53" s="343"/>
      <c r="K53" s="343"/>
      <c r="L53" s="343"/>
      <c r="Q53" s="364"/>
      <c r="R53" s="325"/>
    </row>
    <row r="54" spans="1:18" ht="16.5" customHeight="1">
      <c r="A54" s="43">
        <v>2</v>
      </c>
      <c r="B54" s="38">
        <v>2</v>
      </c>
      <c r="C54" s="39">
        <v>1</v>
      </c>
      <c r="D54" s="40">
        <v>1</v>
      </c>
      <c r="E54" s="38">
        <v>1</v>
      </c>
      <c r="F54" s="41">
        <v>11</v>
      </c>
      <c r="G54" s="40" t="s">
        <v>184</v>
      </c>
      <c r="H54" s="30">
        <v>22</v>
      </c>
      <c r="I54" s="327">
        <v>71500</v>
      </c>
      <c r="J54" s="343">
        <v>61500</v>
      </c>
      <c r="K54" s="343">
        <v>17286.689999999999</v>
      </c>
      <c r="L54" s="343">
        <v>17286.689999999999</v>
      </c>
      <c r="Q54" s="364"/>
      <c r="R54" s="325"/>
    </row>
    <row r="55" spans="1:18" ht="15.75" customHeight="1">
      <c r="A55" s="47">
        <v>2</v>
      </c>
      <c r="B55" s="54">
        <v>2</v>
      </c>
      <c r="C55" s="55">
        <v>1</v>
      </c>
      <c r="D55" s="55">
        <v>1</v>
      </c>
      <c r="E55" s="55">
        <v>1</v>
      </c>
      <c r="F55" s="56">
        <v>12</v>
      </c>
      <c r="G55" s="57" t="s">
        <v>185</v>
      </c>
      <c r="H55" s="30">
        <v>23</v>
      </c>
      <c r="I55" s="339"/>
      <c r="J55" s="343"/>
      <c r="K55" s="343"/>
      <c r="L55" s="343"/>
      <c r="Q55" s="364"/>
      <c r="R55" s="325"/>
    </row>
    <row r="56" spans="1:18" ht="26.4">
      <c r="A56" s="43">
        <v>2</v>
      </c>
      <c r="B56" s="38">
        <v>2</v>
      </c>
      <c r="C56" s="39">
        <v>1</v>
      </c>
      <c r="D56" s="39">
        <v>1</v>
      </c>
      <c r="E56" s="39">
        <v>1</v>
      </c>
      <c r="F56" s="41">
        <v>14</v>
      </c>
      <c r="G56" s="58" t="s">
        <v>186</v>
      </c>
      <c r="H56" s="30">
        <v>24</v>
      </c>
      <c r="I56" s="327">
        <v>170000</v>
      </c>
      <c r="J56" s="327">
        <v>85000</v>
      </c>
      <c r="K56" s="327">
        <v>58462.25</v>
      </c>
      <c r="L56" s="327">
        <v>58462.25</v>
      </c>
      <c r="Q56" s="364"/>
      <c r="R56" s="325"/>
    </row>
    <row r="57" spans="1:18" ht="27.75" customHeight="1">
      <c r="A57" s="43">
        <v>2</v>
      </c>
      <c r="B57" s="38">
        <v>2</v>
      </c>
      <c r="C57" s="39">
        <v>1</v>
      </c>
      <c r="D57" s="39">
        <v>1</v>
      </c>
      <c r="E57" s="39">
        <v>1</v>
      </c>
      <c r="F57" s="41">
        <v>15</v>
      </c>
      <c r="G57" s="42" t="s">
        <v>187</v>
      </c>
      <c r="H57" s="30">
        <v>25</v>
      </c>
      <c r="I57" s="327">
        <v>627000</v>
      </c>
      <c r="J57" s="343">
        <v>143500</v>
      </c>
      <c r="K57" s="343">
        <v>159.22</v>
      </c>
      <c r="L57" s="343">
        <v>159.22</v>
      </c>
      <c r="Q57" s="364"/>
      <c r="R57" s="325"/>
    </row>
    <row r="58" spans="1:18" ht="15.6">
      <c r="A58" s="43">
        <v>2</v>
      </c>
      <c r="B58" s="38">
        <v>2</v>
      </c>
      <c r="C58" s="39">
        <v>1</v>
      </c>
      <c r="D58" s="39">
        <v>1</v>
      </c>
      <c r="E58" s="39">
        <v>1</v>
      </c>
      <c r="F58" s="41">
        <v>16</v>
      </c>
      <c r="G58" s="40" t="s">
        <v>188</v>
      </c>
      <c r="H58" s="30">
        <v>26</v>
      </c>
      <c r="I58" s="327">
        <v>50000</v>
      </c>
      <c r="J58" s="343">
        <v>35000</v>
      </c>
      <c r="K58" s="343">
        <v>29440.49</v>
      </c>
      <c r="L58" s="343">
        <v>29440.49</v>
      </c>
      <c r="Q58" s="364"/>
      <c r="R58" s="325"/>
    </row>
    <row r="59" spans="1:18" ht="27.75" customHeight="1">
      <c r="A59" s="43">
        <v>2</v>
      </c>
      <c r="B59" s="38">
        <v>2</v>
      </c>
      <c r="C59" s="39">
        <v>1</v>
      </c>
      <c r="D59" s="39">
        <v>1</v>
      </c>
      <c r="E59" s="39">
        <v>1</v>
      </c>
      <c r="F59" s="41">
        <v>17</v>
      </c>
      <c r="G59" s="40" t="s">
        <v>189</v>
      </c>
      <c r="H59" s="30">
        <v>27</v>
      </c>
      <c r="I59" s="327">
        <v>50000</v>
      </c>
      <c r="J59" s="327">
        <v>30000</v>
      </c>
      <c r="K59" s="327"/>
      <c r="L59" s="327"/>
      <c r="Q59" s="364"/>
      <c r="R59" s="325"/>
    </row>
    <row r="60" spans="1:18" ht="14.25" customHeight="1">
      <c r="A60" s="43">
        <v>2</v>
      </c>
      <c r="B60" s="38">
        <v>2</v>
      </c>
      <c r="C60" s="39">
        <v>1</v>
      </c>
      <c r="D60" s="39">
        <v>1</v>
      </c>
      <c r="E60" s="39">
        <v>1</v>
      </c>
      <c r="F60" s="41">
        <v>20</v>
      </c>
      <c r="G60" s="40" t="s">
        <v>190</v>
      </c>
      <c r="H60" s="30">
        <v>28</v>
      </c>
      <c r="I60" s="327">
        <v>371600</v>
      </c>
      <c r="J60" s="343">
        <v>195800</v>
      </c>
      <c r="K60" s="343">
        <v>99999.56</v>
      </c>
      <c r="L60" s="343">
        <v>99999.56</v>
      </c>
      <c r="Q60" s="364"/>
      <c r="R60" s="325"/>
    </row>
    <row r="61" spans="1:18" ht="27.75" customHeight="1">
      <c r="A61" s="59">
        <v>2</v>
      </c>
      <c r="B61" s="60">
        <v>2</v>
      </c>
      <c r="C61" s="61">
        <v>1</v>
      </c>
      <c r="D61" s="61">
        <v>1</v>
      </c>
      <c r="E61" s="61">
        <v>1</v>
      </c>
      <c r="F61" s="62">
        <v>21</v>
      </c>
      <c r="G61" s="42" t="s">
        <v>191</v>
      </c>
      <c r="H61" s="30">
        <v>29</v>
      </c>
      <c r="I61" s="327">
        <v>3102800</v>
      </c>
      <c r="J61" s="343">
        <v>1582700</v>
      </c>
      <c r="K61" s="343">
        <v>913936.92</v>
      </c>
      <c r="L61" s="343">
        <v>913936.92</v>
      </c>
      <c r="Q61" s="364"/>
      <c r="R61" s="325"/>
    </row>
    <row r="62" spans="1:18" ht="12" customHeight="1">
      <c r="A62" s="59">
        <v>2</v>
      </c>
      <c r="B62" s="60">
        <v>2</v>
      </c>
      <c r="C62" s="61">
        <v>1</v>
      </c>
      <c r="D62" s="61">
        <v>1</v>
      </c>
      <c r="E62" s="61">
        <v>1</v>
      </c>
      <c r="F62" s="62">
        <v>22</v>
      </c>
      <c r="G62" s="42" t="s">
        <v>192</v>
      </c>
      <c r="H62" s="30">
        <v>30</v>
      </c>
      <c r="I62" s="327">
        <v>18600</v>
      </c>
      <c r="J62" s="343">
        <v>9200</v>
      </c>
      <c r="K62" s="343">
        <v>1727.55</v>
      </c>
      <c r="L62" s="343">
        <v>1727.55</v>
      </c>
      <c r="Q62" s="364"/>
      <c r="R62" s="325"/>
    </row>
    <row r="63" spans="1:18" ht="15" customHeight="1">
      <c r="A63" s="43">
        <v>2</v>
      </c>
      <c r="B63" s="38">
        <v>2</v>
      </c>
      <c r="C63" s="39">
        <v>1</v>
      </c>
      <c r="D63" s="39">
        <v>1</v>
      </c>
      <c r="E63" s="39">
        <v>1</v>
      </c>
      <c r="F63" s="41">
        <v>30</v>
      </c>
      <c r="G63" s="42" t="s">
        <v>193</v>
      </c>
      <c r="H63" s="30">
        <v>31</v>
      </c>
      <c r="I63" s="327">
        <v>3199300</v>
      </c>
      <c r="J63" s="343">
        <v>1449000</v>
      </c>
      <c r="K63" s="343">
        <v>1137436.97</v>
      </c>
      <c r="L63" s="343">
        <v>1131534.22</v>
      </c>
      <c r="Q63" s="364"/>
      <c r="R63" s="325"/>
    </row>
    <row r="64" spans="1:18" ht="14.25" customHeight="1">
      <c r="A64" s="63">
        <v>2</v>
      </c>
      <c r="B64" s="64">
        <v>3</v>
      </c>
      <c r="C64" s="32"/>
      <c r="D64" s="33"/>
      <c r="E64" s="33"/>
      <c r="F64" s="36"/>
      <c r="G64" s="65" t="s">
        <v>194</v>
      </c>
      <c r="H64" s="30">
        <v>32</v>
      </c>
      <c r="I64" s="335">
        <f>I65</f>
        <v>0</v>
      </c>
      <c r="J64" s="335">
        <f>J65</f>
        <v>0</v>
      </c>
      <c r="K64" s="335">
        <f>K65</f>
        <v>0</v>
      </c>
      <c r="L64" s="335">
        <f>L65</f>
        <v>0</v>
      </c>
    </row>
    <row r="65" spans="1:18" ht="13.5" customHeight="1">
      <c r="A65" s="43">
        <v>2</v>
      </c>
      <c r="B65" s="38">
        <v>3</v>
      </c>
      <c r="C65" s="39">
        <v>1</v>
      </c>
      <c r="D65" s="39"/>
      <c r="E65" s="39"/>
      <c r="F65" s="41"/>
      <c r="G65" s="42" t="s">
        <v>195</v>
      </c>
      <c r="H65" s="30">
        <v>33</v>
      </c>
      <c r="I65" s="330">
        <f>SUM(I66+I71+I76)</f>
        <v>0</v>
      </c>
      <c r="J65" s="332">
        <f>SUM(J66+J71+J76)</f>
        <v>0</v>
      </c>
      <c r="K65" s="331">
        <f>SUM(K66+K71+K76)</f>
        <v>0</v>
      </c>
      <c r="L65" s="330">
        <f>SUM(L66+L71+L76)</f>
        <v>0</v>
      </c>
      <c r="Q65" s="325"/>
      <c r="R65" s="364"/>
    </row>
    <row r="66" spans="1:18" ht="15" customHeight="1">
      <c r="A66" s="43">
        <v>2</v>
      </c>
      <c r="B66" s="38">
        <v>3</v>
      </c>
      <c r="C66" s="39">
        <v>1</v>
      </c>
      <c r="D66" s="39">
        <v>1</v>
      </c>
      <c r="E66" s="39"/>
      <c r="F66" s="41"/>
      <c r="G66" s="42" t="s">
        <v>196</v>
      </c>
      <c r="H66" s="30">
        <v>34</v>
      </c>
      <c r="I66" s="330">
        <f>I67</f>
        <v>0</v>
      </c>
      <c r="J66" s="332">
        <f>J67</f>
        <v>0</v>
      </c>
      <c r="K66" s="331">
        <f>K67</f>
        <v>0</v>
      </c>
      <c r="L66" s="330">
        <f>L67</f>
        <v>0</v>
      </c>
      <c r="Q66" s="364"/>
      <c r="R66" s="325"/>
    </row>
    <row r="67" spans="1:18" ht="13.5" customHeight="1">
      <c r="A67" s="43">
        <v>2</v>
      </c>
      <c r="B67" s="38">
        <v>3</v>
      </c>
      <c r="C67" s="39">
        <v>1</v>
      </c>
      <c r="D67" s="39">
        <v>1</v>
      </c>
      <c r="E67" s="39">
        <v>1</v>
      </c>
      <c r="F67" s="41"/>
      <c r="G67" s="42" t="s">
        <v>196</v>
      </c>
      <c r="H67" s="30">
        <v>35</v>
      </c>
      <c r="I67" s="330">
        <f>SUM(I68:I70)</f>
        <v>0</v>
      </c>
      <c r="J67" s="332">
        <f>SUM(J68:J70)</f>
        <v>0</v>
      </c>
      <c r="K67" s="331">
        <f>SUM(K68:K70)</f>
        <v>0</v>
      </c>
      <c r="L67" s="330">
        <f>SUM(L68:L70)</f>
        <v>0</v>
      </c>
      <c r="Q67" s="364"/>
      <c r="R67" s="325"/>
    </row>
    <row r="68" spans="1:18" s="66" customFormat="1" ht="25.5" customHeight="1">
      <c r="A68" s="43">
        <v>2</v>
      </c>
      <c r="B68" s="38">
        <v>3</v>
      </c>
      <c r="C68" s="39">
        <v>1</v>
      </c>
      <c r="D68" s="39">
        <v>1</v>
      </c>
      <c r="E68" s="39">
        <v>1</v>
      </c>
      <c r="F68" s="41">
        <v>1</v>
      </c>
      <c r="G68" s="40" t="s">
        <v>197</v>
      </c>
      <c r="H68" s="30">
        <v>36</v>
      </c>
      <c r="I68" s="327"/>
      <c r="J68" s="327"/>
      <c r="K68" s="327"/>
      <c r="L68" s="327"/>
      <c r="Q68" s="364"/>
      <c r="R68" s="325"/>
    </row>
    <row r="69" spans="1:18" ht="19.5" customHeight="1">
      <c r="A69" s="43">
        <v>2</v>
      </c>
      <c r="B69" s="35">
        <v>3</v>
      </c>
      <c r="C69" s="33">
        <v>1</v>
      </c>
      <c r="D69" s="33">
        <v>1</v>
      </c>
      <c r="E69" s="33">
        <v>1</v>
      </c>
      <c r="F69" s="36">
        <v>2</v>
      </c>
      <c r="G69" s="34" t="s">
        <v>198</v>
      </c>
      <c r="H69" s="30">
        <v>37</v>
      </c>
      <c r="I69" s="352"/>
      <c r="J69" s="352"/>
      <c r="K69" s="352"/>
      <c r="L69" s="352"/>
      <c r="Q69" s="364"/>
      <c r="R69" s="325"/>
    </row>
    <row r="70" spans="1:18" ht="16.5" customHeight="1">
      <c r="A70" s="38">
        <v>2</v>
      </c>
      <c r="B70" s="39">
        <v>3</v>
      </c>
      <c r="C70" s="39">
        <v>1</v>
      </c>
      <c r="D70" s="39">
        <v>1</v>
      </c>
      <c r="E70" s="39">
        <v>1</v>
      </c>
      <c r="F70" s="41">
        <v>3</v>
      </c>
      <c r="G70" s="40" t="s">
        <v>199</v>
      </c>
      <c r="H70" s="30">
        <v>38</v>
      </c>
      <c r="I70" s="327"/>
      <c r="J70" s="327"/>
      <c r="K70" s="327"/>
      <c r="L70" s="327"/>
      <c r="Q70" s="364"/>
      <c r="R70" s="325"/>
    </row>
    <row r="71" spans="1:18" ht="29.25" customHeight="1">
      <c r="A71" s="35">
        <v>2</v>
      </c>
      <c r="B71" s="33">
        <v>3</v>
      </c>
      <c r="C71" s="33">
        <v>1</v>
      </c>
      <c r="D71" s="33">
        <v>2</v>
      </c>
      <c r="E71" s="33"/>
      <c r="F71" s="36"/>
      <c r="G71" s="46" t="s">
        <v>200</v>
      </c>
      <c r="H71" s="30">
        <v>39</v>
      </c>
      <c r="I71" s="335">
        <f>I72</f>
        <v>0</v>
      </c>
      <c r="J71" s="334">
        <f>J72</f>
        <v>0</v>
      </c>
      <c r="K71" s="333">
        <f>K72</f>
        <v>0</v>
      </c>
      <c r="L71" s="333">
        <f>L72</f>
        <v>0</v>
      </c>
      <c r="Q71" s="364"/>
      <c r="R71" s="325"/>
    </row>
    <row r="72" spans="1:18" ht="27" customHeight="1">
      <c r="A72" s="48">
        <v>2</v>
      </c>
      <c r="B72" s="49">
        <v>3</v>
      </c>
      <c r="C72" s="49">
        <v>1</v>
      </c>
      <c r="D72" s="49">
        <v>2</v>
      </c>
      <c r="E72" s="49">
        <v>1</v>
      </c>
      <c r="F72" s="51"/>
      <c r="G72" s="46" t="s">
        <v>200</v>
      </c>
      <c r="H72" s="30">
        <v>40</v>
      </c>
      <c r="I72" s="349">
        <f>SUM(I73:I75)</f>
        <v>0</v>
      </c>
      <c r="J72" s="351">
        <f>SUM(J73:J75)</f>
        <v>0</v>
      </c>
      <c r="K72" s="350">
        <f>SUM(K73:K75)</f>
        <v>0</v>
      </c>
      <c r="L72" s="331">
        <f>SUM(L73:L75)</f>
        <v>0</v>
      </c>
      <c r="Q72" s="364"/>
      <c r="R72" s="325"/>
    </row>
    <row r="73" spans="1:18" s="66" customFormat="1" ht="27" customHeight="1">
      <c r="A73" s="38">
        <v>2</v>
      </c>
      <c r="B73" s="39">
        <v>3</v>
      </c>
      <c r="C73" s="39">
        <v>1</v>
      </c>
      <c r="D73" s="39">
        <v>2</v>
      </c>
      <c r="E73" s="39">
        <v>1</v>
      </c>
      <c r="F73" s="41">
        <v>1</v>
      </c>
      <c r="G73" s="43" t="s">
        <v>197</v>
      </c>
      <c r="H73" s="30">
        <v>41</v>
      </c>
      <c r="I73" s="327"/>
      <c r="J73" s="327"/>
      <c r="K73" s="327"/>
      <c r="L73" s="327"/>
      <c r="Q73" s="364"/>
      <c r="R73" s="325"/>
    </row>
    <row r="74" spans="1:18" ht="16.5" customHeight="1">
      <c r="A74" s="38">
        <v>2</v>
      </c>
      <c r="B74" s="39">
        <v>3</v>
      </c>
      <c r="C74" s="39">
        <v>1</v>
      </c>
      <c r="D74" s="39">
        <v>2</v>
      </c>
      <c r="E74" s="39">
        <v>1</v>
      </c>
      <c r="F74" s="41">
        <v>2</v>
      </c>
      <c r="G74" s="43" t="s">
        <v>198</v>
      </c>
      <c r="H74" s="30">
        <v>42</v>
      </c>
      <c r="I74" s="327"/>
      <c r="J74" s="327"/>
      <c r="K74" s="327"/>
      <c r="L74" s="327"/>
      <c r="Q74" s="364"/>
      <c r="R74" s="325"/>
    </row>
    <row r="75" spans="1:18" ht="15" customHeight="1">
      <c r="A75" s="38">
        <v>2</v>
      </c>
      <c r="B75" s="39">
        <v>3</v>
      </c>
      <c r="C75" s="39">
        <v>1</v>
      </c>
      <c r="D75" s="39">
        <v>2</v>
      </c>
      <c r="E75" s="39">
        <v>1</v>
      </c>
      <c r="F75" s="41">
        <v>3</v>
      </c>
      <c r="G75" s="59" t="s">
        <v>199</v>
      </c>
      <c r="H75" s="30">
        <v>43</v>
      </c>
      <c r="I75" s="327"/>
      <c r="J75" s="327"/>
      <c r="K75" s="327"/>
      <c r="L75" s="327"/>
      <c r="Q75" s="364"/>
      <c r="R75" s="325"/>
    </row>
    <row r="76" spans="1:18" ht="27.75" customHeight="1">
      <c r="A76" s="38">
        <v>2</v>
      </c>
      <c r="B76" s="39">
        <v>3</v>
      </c>
      <c r="C76" s="39">
        <v>1</v>
      </c>
      <c r="D76" s="39">
        <v>3</v>
      </c>
      <c r="E76" s="39"/>
      <c r="F76" s="41"/>
      <c r="G76" s="59" t="s">
        <v>201</v>
      </c>
      <c r="H76" s="30">
        <v>44</v>
      </c>
      <c r="I76" s="330">
        <f>I77</f>
        <v>0</v>
      </c>
      <c r="J76" s="332">
        <f>J77</f>
        <v>0</v>
      </c>
      <c r="K76" s="331">
        <f>K77</f>
        <v>0</v>
      </c>
      <c r="L76" s="331">
        <f>L77</f>
        <v>0</v>
      </c>
      <c r="Q76" s="364"/>
      <c r="R76" s="325"/>
    </row>
    <row r="77" spans="1:18" ht="26.25" customHeight="1">
      <c r="A77" s="38">
        <v>2</v>
      </c>
      <c r="B77" s="39">
        <v>3</v>
      </c>
      <c r="C77" s="39">
        <v>1</v>
      </c>
      <c r="D77" s="39">
        <v>3</v>
      </c>
      <c r="E77" s="39">
        <v>1</v>
      </c>
      <c r="F77" s="41"/>
      <c r="G77" s="59" t="s">
        <v>202</v>
      </c>
      <c r="H77" s="30">
        <v>45</v>
      </c>
      <c r="I77" s="330">
        <f>SUM(I78:I80)</f>
        <v>0</v>
      </c>
      <c r="J77" s="332">
        <f>SUM(J78:J80)</f>
        <v>0</v>
      </c>
      <c r="K77" s="331">
        <f>SUM(K78:K80)</f>
        <v>0</v>
      </c>
      <c r="L77" s="331">
        <f>SUM(L78:L80)</f>
        <v>0</v>
      </c>
      <c r="Q77" s="364"/>
      <c r="R77" s="325"/>
    </row>
    <row r="78" spans="1:18" ht="15" customHeight="1">
      <c r="A78" s="35">
        <v>2</v>
      </c>
      <c r="B78" s="33">
        <v>3</v>
      </c>
      <c r="C78" s="33">
        <v>1</v>
      </c>
      <c r="D78" s="33">
        <v>3</v>
      </c>
      <c r="E78" s="33">
        <v>1</v>
      </c>
      <c r="F78" s="36">
        <v>1</v>
      </c>
      <c r="G78" s="67" t="s">
        <v>203</v>
      </c>
      <c r="H78" s="30">
        <v>46</v>
      </c>
      <c r="I78" s="352"/>
      <c r="J78" s="352"/>
      <c r="K78" s="352"/>
      <c r="L78" s="352"/>
      <c r="Q78" s="364"/>
      <c r="R78" s="325"/>
    </row>
    <row r="79" spans="1:18" ht="16.5" customHeight="1">
      <c r="A79" s="38">
        <v>2</v>
      </c>
      <c r="B79" s="39">
        <v>3</v>
      </c>
      <c r="C79" s="39">
        <v>1</v>
      </c>
      <c r="D79" s="39">
        <v>3</v>
      </c>
      <c r="E79" s="39">
        <v>1</v>
      </c>
      <c r="F79" s="41">
        <v>2</v>
      </c>
      <c r="G79" s="59" t="s">
        <v>204</v>
      </c>
      <c r="H79" s="30">
        <v>47</v>
      </c>
      <c r="I79" s="327"/>
      <c r="J79" s="327"/>
      <c r="K79" s="327"/>
      <c r="L79" s="327"/>
      <c r="Q79" s="364"/>
      <c r="R79" s="325"/>
    </row>
    <row r="80" spans="1:18" ht="17.25" customHeight="1">
      <c r="A80" s="35">
        <v>2</v>
      </c>
      <c r="B80" s="33">
        <v>3</v>
      </c>
      <c r="C80" s="33">
        <v>1</v>
      </c>
      <c r="D80" s="33">
        <v>3</v>
      </c>
      <c r="E80" s="33">
        <v>1</v>
      </c>
      <c r="F80" s="36">
        <v>3</v>
      </c>
      <c r="G80" s="67" t="s">
        <v>205</v>
      </c>
      <c r="H80" s="30">
        <v>48</v>
      </c>
      <c r="I80" s="352"/>
      <c r="J80" s="352"/>
      <c r="K80" s="352"/>
      <c r="L80" s="352"/>
      <c r="Q80" s="364"/>
      <c r="R80" s="325"/>
    </row>
    <row r="81" spans="1:12" ht="12.75" customHeight="1">
      <c r="A81" s="35">
        <v>2</v>
      </c>
      <c r="B81" s="33">
        <v>3</v>
      </c>
      <c r="C81" s="33">
        <v>2</v>
      </c>
      <c r="D81" s="33"/>
      <c r="E81" s="33"/>
      <c r="F81" s="36"/>
      <c r="G81" s="67" t="s">
        <v>206</v>
      </c>
      <c r="H81" s="30">
        <v>49</v>
      </c>
      <c r="I81" s="330">
        <f t="shared" ref="I81:L82" si="3">I82</f>
        <v>0</v>
      </c>
      <c r="J81" s="330">
        <f t="shared" si="3"/>
        <v>0</v>
      </c>
      <c r="K81" s="330">
        <f t="shared" si="3"/>
        <v>0</v>
      </c>
      <c r="L81" s="330">
        <f t="shared" si="3"/>
        <v>0</v>
      </c>
    </row>
    <row r="82" spans="1:12" ht="12" customHeight="1">
      <c r="A82" s="35">
        <v>2</v>
      </c>
      <c r="B82" s="33">
        <v>3</v>
      </c>
      <c r="C82" s="33">
        <v>2</v>
      </c>
      <c r="D82" s="33">
        <v>1</v>
      </c>
      <c r="E82" s="33"/>
      <c r="F82" s="36"/>
      <c r="G82" s="67" t="s">
        <v>206</v>
      </c>
      <c r="H82" s="30">
        <v>50</v>
      </c>
      <c r="I82" s="330">
        <f t="shared" si="3"/>
        <v>0</v>
      </c>
      <c r="J82" s="330">
        <f t="shared" si="3"/>
        <v>0</v>
      </c>
      <c r="K82" s="330">
        <f t="shared" si="3"/>
        <v>0</v>
      </c>
      <c r="L82" s="330">
        <f t="shared" si="3"/>
        <v>0</v>
      </c>
    </row>
    <row r="83" spans="1:12" ht="15.75" customHeight="1">
      <c r="A83" s="35">
        <v>2</v>
      </c>
      <c r="B83" s="33">
        <v>3</v>
      </c>
      <c r="C83" s="33">
        <v>2</v>
      </c>
      <c r="D83" s="33">
        <v>1</v>
      </c>
      <c r="E83" s="33">
        <v>1</v>
      </c>
      <c r="F83" s="36"/>
      <c r="G83" s="67" t="s">
        <v>206</v>
      </c>
      <c r="H83" s="30">
        <v>51</v>
      </c>
      <c r="I83" s="330">
        <f>SUM(I84)</f>
        <v>0</v>
      </c>
      <c r="J83" s="330">
        <f>SUM(J84)</f>
        <v>0</v>
      </c>
      <c r="K83" s="330">
        <f>SUM(K84)</f>
        <v>0</v>
      </c>
      <c r="L83" s="330">
        <f>SUM(L84)</f>
        <v>0</v>
      </c>
    </row>
    <row r="84" spans="1:12" ht="13.5" customHeight="1">
      <c r="A84" s="35">
        <v>2</v>
      </c>
      <c r="B84" s="33">
        <v>3</v>
      </c>
      <c r="C84" s="33">
        <v>2</v>
      </c>
      <c r="D84" s="33">
        <v>1</v>
      </c>
      <c r="E84" s="33">
        <v>1</v>
      </c>
      <c r="F84" s="36">
        <v>1</v>
      </c>
      <c r="G84" s="67" t="s">
        <v>206</v>
      </c>
      <c r="H84" s="30">
        <v>52</v>
      </c>
      <c r="I84" s="327"/>
      <c r="J84" s="327"/>
      <c r="K84" s="327"/>
      <c r="L84" s="327"/>
    </row>
    <row r="85" spans="1:12" ht="16.5" customHeight="1">
      <c r="A85" s="26">
        <v>2</v>
      </c>
      <c r="B85" s="27">
        <v>4</v>
      </c>
      <c r="C85" s="27"/>
      <c r="D85" s="27"/>
      <c r="E85" s="27"/>
      <c r="F85" s="29"/>
      <c r="G85" s="68" t="s">
        <v>207</v>
      </c>
      <c r="H85" s="30">
        <v>53</v>
      </c>
      <c r="I85" s="330">
        <f t="shared" ref="I85:L87" si="4">I86</f>
        <v>0</v>
      </c>
      <c r="J85" s="332">
        <f t="shared" si="4"/>
        <v>0</v>
      </c>
      <c r="K85" s="331">
        <f t="shared" si="4"/>
        <v>0</v>
      </c>
      <c r="L85" s="331">
        <f t="shared" si="4"/>
        <v>0</v>
      </c>
    </row>
    <row r="86" spans="1:12" ht="15.75" customHeight="1">
      <c r="A86" s="38">
        <v>2</v>
      </c>
      <c r="B86" s="39">
        <v>4</v>
      </c>
      <c r="C86" s="39">
        <v>1</v>
      </c>
      <c r="D86" s="39"/>
      <c r="E86" s="39"/>
      <c r="F86" s="41"/>
      <c r="G86" s="59" t="s">
        <v>208</v>
      </c>
      <c r="H86" s="30">
        <v>54</v>
      </c>
      <c r="I86" s="330">
        <f t="shared" si="4"/>
        <v>0</v>
      </c>
      <c r="J86" s="332">
        <f t="shared" si="4"/>
        <v>0</v>
      </c>
      <c r="K86" s="331">
        <f t="shared" si="4"/>
        <v>0</v>
      </c>
      <c r="L86" s="331">
        <f t="shared" si="4"/>
        <v>0</v>
      </c>
    </row>
    <row r="87" spans="1:12" ht="17.25" customHeight="1">
      <c r="A87" s="38">
        <v>2</v>
      </c>
      <c r="B87" s="39">
        <v>4</v>
      </c>
      <c r="C87" s="39">
        <v>1</v>
      </c>
      <c r="D87" s="39">
        <v>1</v>
      </c>
      <c r="E87" s="39"/>
      <c r="F87" s="41"/>
      <c r="G87" s="43" t="s">
        <v>208</v>
      </c>
      <c r="H87" s="30">
        <v>55</v>
      </c>
      <c r="I87" s="330">
        <f t="shared" si="4"/>
        <v>0</v>
      </c>
      <c r="J87" s="332">
        <f t="shared" si="4"/>
        <v>0</v>
      </c>
      <c r="K87" s="331">
        <f t="shared" si="4"/>
        <v>0</v>
      </c>
      <c r="L87" s="331">
        <f t="shared" si="4"/>
        <v>0</v>
      </c>
    </row>
    <row r="88" spans="1:12" ht="18" customHeight="1">
      <c r="A88" s="38">
        <v>2</v>
      </c>
      <c r="B88" s="39">
        <v>4</v>
      </c>
      <c r="C88" s="39">
        <v>1</v>
      </c>
      <c r="D88" s="39">
        <v>1</v>
      </c>
      <c r="E88" s="39">
        <v>1</v>
      </c>
      <c r="F88" s="41"/>
      <c r="G88" s="43" t="s">
        <v>208</v>
      </c>
      <c r="H88" s="30">
        <v>56</v>
      </c>
      <c r="I88" s="330">
        <f>SUM(I89:I91)</f>
        <v>0</v>
      </c>
      <c r="J88" s="332">
        <f>SUM(J89:J91)</f>
        <v>0</v>
      </c>
      <c r="K88" s="331">
        <f>SUM(K89:K91)</f>
        <v>0</v>
      </c>
      <c r="L88" s="331">
        <f>SUM(L89:L91)</f>
        <v>0</v>
      </c>
    </row>
    <row r="89" spans="1:12" ht="14.25" customHeight="1">
      <c r="A89" s="38">
        <v>2</v>
      </c>
      <c r="B89" s="39">
        <v>4</v>
      </c>
      <c r="C89" s="39">
        <v>1</v>
      </c>
      <c r="D89" s="39">
        <v>1</v>
      </c>
      <c r="E89" s="39">
        <v>1</v>
      </c>
      <c r="F89" s="41">
        <v>1</v>
      </c>
      <c r="G89" s="43" t="s">
        <v>209</v>
      </c>
      <c r="H89" s="30">
        <v>57</v>
      </c>
      <c r="I89" s="327"/>
      <c r="J89" s="327"/>
      <c r="K89" s="327"/>
      <c r="L89" s="327"/>
    </row>
    <row r="90" spans="1:12" ht="13.5" customHeight="1">
      <c r="A90" s="38">
        <v>2</v>
      </c>
      <c r="B90" s="38">
        <v>4</v>
      </c>
      <c r="C90" s="38">
        <v>1</v>
      </c>
      <c r="D90" s="39">
        <v>1</v>
      </c>
      <c r="E90" s="39">
        <v>1</v>
      </c>
      <c r="F90" s="69">
        <v>2</v>
      </c>
      <c r="G90" s="40" t="s">
        <v>210</v>
      </c>
      <c r="H90" s="30">
        <v>58</v>
      </c>
      <c r="I90" s="327"/>
      <c r="J90" s="327"/>
      <c r="K90" s="327"/>
      <c r="L90" s="327"/>
    </row>
    <row r="91" spans="1:12">
      <c r="A91" s="38">
        <v>2</v>
      </c>
      <c r="B91" s="39">
        <v>4</v>
      </c>
      <c r="C91" s="38">
        <v>1</v>
      </c>
      <c r="D91" s="39">
        <v>1</v>
      </c>
      <c r="E91" s="39">
        <v>1</v>
      </c>
      <c r="F91" s="69">
        <v>3</v>
      </c>
      <c r="G91" s="40" t="s">
        <v>211</v>
      </c>
      <c r="H91" s="30">
        <v>59</v>
      </c>
      <c r="I91" s="327"/>
      <c r="J91" s="327"/>
      <c r="K91" s="327"/>
      <c r="L91" s="327"/>
    </row>
    <row r="92" spans="1:12">
      <c r="A92" s="26">
        <v>2</v>
      </c>
      <c r="B92" s="27">
        <v>5</v>
      </c>
      <c r="C92" s="26"/>
      <c r="D92" s="27"/>
      <c r="E92" s="27"/>
      <c r="F92" s="70"/>
      <c r="G92" s="28" t="s">
        <v>212</v>
      </c>
      <c r="H92" s="30">
        <v>60</v>
      </c>
      <c r="I92" s="330">
        <f>SUM(I93+I98+I103)</f>
        <v>0</v>
      </c>
      <c r="J92" s="332">
        <f>SUM(J93+J98+J103)</f>
        <v>0</v>
      </c>
      <c r="K92" s="331">
        <f>SUM(K93+K98+K103)</f>
        <v>0</v>
      </c>
      <c r="L92" s="331">
        <f>SUM(L93+L98+L103)</f>
        <v>0</v>
      </c>
    </row>
    <row r="93" spans="1:12">
      <c r="A93" s="35">
        <v>2</v>
      </c>
      <c r="B93" s="33">
        <v>5</v>
      </c>
      <c r="C93" s="35">
        <v>1</v>
      </c>
      <c r="D93" s="33"/>
      <c r="E93" s="33"/>
      <c r="F93" s="71"/>
      <c r="G93" s="46" t="s">
        <v>213</v>
      </c>
      <c r="H93" s="30">
        <v>61</v>
      </c>
      <c r="I93" s="335">
        <f t="shared" ref="I93:L94" si="5">I94</f>
        <v>0</v>
      </c>
      <c r="J93" s="334">
        <f t="shared" si="5"/>
        <v>0</v>
      </c>
      <c r="K93" s="333">
        <f t="shared" si="5"/>
        <v>0</v>
      </c>
      <c r="L93" s="333">
        <f t="shared" si="5"/>
        <v>0</v>
      </c>
    </row>
    <row r="94" spans="1:12">
      <c r="A94" s="38">
        <v>2</v>
      </c>
      <c r="B94" s="39">
        <v>5</v>
      </c>
      <c r="C94" s="38">
        <v>1</v>
      </c>
      <c r="D94" s="39">
        <v>1</v>
      </c>
      <c r="E94" s="39"/>
      <c r="F94" s="69"/>
      <c r="G94" s="40" t="s">
        <v>213</v>
      </c>
      <c r="H94" s="30">
        <v>62</v>
      </c>
      <c r="I94" s="330">
        <f t="shared" si="5"/>
        <v>0</v>
      </c>
      <c r="J94" s="332">
        <f t="shared" si="5"/>
        <v>0</v>
      </c>
      <c r="K94" s="331">
        <f t="shared" si="5"/>
        <v>0</v>
      </c>
      <c r="L94" s="331">
        <f t="shared" si="5"/>
        <v>0</v>
      </c>
    </row>
    <row r="95" spans="1:12">
      <c r="A95" s="38">
        <v>2</v>
      </c>
      <c r="B95" s="39">
        <v>5</v>
      </c>
      <c r="C95" s="38">
        <v>1</v>
      </c>
      <c r="D95" s="39">
        <v>1</v>
      </c>
      <c r="E95" s="39">
        <v>1</v>
      </c>
      <c r="F95" s="69"/>
      <c r="G95" s="40" t="s">
        <v>213</v>
      </c>
      <c r="H95" s="30">
        <v>63</v>
      </c>
      <c r="I95" s="330">
        <f>SUM(I96:I97)</f>
        <v>0</v>
      </c>
      <c r="J95" s="332">
        <f>SUM(J96:J97)</f>
        <v>0</v>
      </c>
      <c r="K95" s="331">
        <f>SUM(K96:K97)</f>
        <v>0</v>
      </c>
      <c r="L95" s="331">
        <f>SUM(L96:L97)</f>
        <v>0</v>
      </c>
    </row>
    <row r="96" spans="1:12" ht="26.4">
      <c r="A96" s="38">
        <v>2</v>
      </c>
      <c r="B96" s="39">
        <v>5</v>
      </c>
      <c r="C96" s="38">
        <v>1</v>
      </c>
      <c r="D96" s="39">
        <v>1</v>
      </c>
      <c r="E96" s="39">
        <v>1</v>
      </c>
      <c r="F96" s="69">
        <v>1</v>
      </c>
      <c r="G96" s="42" t="s">
        <v>214</v>
      </c>
      <c r="H96" s="30">
        <v>64</v>
      </c>
      <c r="I96" s="327"/>
      <c r="J96" s="327"/>
      <c r="K96" s="327"/>
      <c r="L96" s="327"/>
    </row>
    <row r="97" spans="1:12" ht="15.75" customHeight="1">
      <c r="A97" s="38">
        <v>2</v>
      </c>
      <c r="B97" s="39">
        <v>5</v>
      </c>
      <c r="C97" s="38">
        <v>1</v>
      </c>
      <c r="D97" s="39">
        <v>1</v>
      </c>
      <c r="E97" s="39">
        <v>1</v>
      </c>
      <c r="F97" s="69">
        <v>2</v>
      </c>
      <c r="G97" s="42" t="s">
        <v>215</v>
      </c>
      <c r="H97" s="30">
        <v>65</v>
      </c>
      <c r="I97" s="327"/>
      <c r="J97" s="327"/>
      <c r="K97" s="327"/>
      <c r="L97" s="327"/>
    </row>
    <row r="98" spans="1:12" ht="12" customHeight="1">
      <c r="A98" s="38">
        <v>2</v>
      </c>
      <c r="B98" s="39">
        <v>5</v>
      </c>
      <c r="C98" s="38">
        <v>2</v>
      </c>
      <c r="D98" s="39"/>
      <c r="E98" s="39"/>
      <c r="F98" s="69"/>
      <c r="G98" s="42" t="s">
        <v>216</v>
      </c>
      <c r="H98" s="30">
        <v>66</v>
      </c>
      <c r="I98" s="330">
        <f t="shared" ref="I98:L99" si="6">I99</f>
        <v>0</v>
      </c>
      <c r="J98" s="332">
        <f t="shared" si="6"/>
        <v>0</v>
      </c>
      <c r="K98" s="331">
        <f t="shared" si="6"/>
        <v>0</v>
      </c>
      <c r="L98" s="330">
        <f t="shared" si="6"/>
        <v>0</v>
      </c>
    </row>
    <row r="99" spans="1:12" ht="15.75" customHeight="1">
      <c r="A99" s="43">
        <v>2</v>
      </c>
      <c r="B99" s="38">
        <v>5</v>
      </c>
      <c r="C99" s="39">
        <v>2</v>
      </c>
      <c r="D99" s="40">
        <v>1</v>
      </c>
      <c r="E99" s="38"/>
      <c r="F99" s="69"/>
      <c r="G99" s="40" t="s">
        <v>216</v>
      </c>
      <c r="H99" s="30">
        <v>67</v>
      </c>
      <c r="I99" s="330">
        <f t="shared" si="6"/>
        <v>0</v>
      </c>
      <c r="J99" s="332">
        <f t="shared" si="6"/>
        <v>0</v>
      </c>
      <c r="K99" s="331">
        <f t="shared" si="6"/>
        <v>0</v>
      </c>
      <c r="L99" s="330">
        <f t="shared" si="6"/>
        <v>0</v>
      </c>
    </row>
    <row r="100" spans="1:12" ht="15" customHeight="1">
      <c r="A100" s="43">
        <v>2</v>
      </c>
      <c r="B100" s="38">
        <v>5</v>
      </c>
      <c r="C100" s="39">
        <v>2</v>
      </c>
      <c r="D100" s="40">
        <v>1</v>
      </c>
      <c r="E100" s="38">
        <v>1</v>
      </c>
      <c r="F100" s="69"/>
      <c r="G100" s="40" t="s">
        <v>216</v>
      </c>
      <c r="H100" s="30">
        <v>68</v>
      </c>
      <c r="I100" s="330">
        <f>SUM(I101:I102)</f>
        <v>0</v>
      </c>
      <c r="J100" s="332">
        <f>SUM(J101:J102)</f>
        <v>0</v>
      </c>
      <c r="K100" s="331">
        <f>SUM(K101:K102)</f>
        <v>0</v>
      </c>
      <c r="L100" s="330">
        <f>SUM(L101:L102)</f>
        <v>0</v>
      </c>
    </row>
    <row r="101" spans="1:12" ht="26.4">
      <c r="A101" s="43">
        <v>2</v>
      </c>
      <c r="B101" s="38">
        <v>5</v>
      </c>
      <c r="C101" s="39">
        <v>2</v>
      </c>
      <c r="D101" s="40">
        <v>1</v>
      </c>
      <c r="E101" s="38">
        <v>1</v>
      </c>
      <c r="F101" s="69">
        <v>1</v>
      </c>
      <c r="G101" s="42" t="s">
        <v>217</v>
      </c>
      <c r="H101" s="30">
        <v>69</v>
      </c>
      <c r="I101" s="327"/>
      <c r="J101" s="327"/>
      <c r="K101" s="327"/>
      <c r="L101" s="327"/>
    </row>
    <row r="102" spans="1:12" ht="25.5" customHeight="1">
      <c r="A102" s="43">
        <v>2</v>
      </c>
      <c r="B102" s="38">
        <v>5</v>
      </c>
      <c r="C102" s="39">
        <v>2</v>
      </c>
      <c r="D102" s="40">
        <v>1</v>
      </c>
      <c r="E102" s="38">
        <v>1</v>
      </c>
      <c r="F102" s="69">
        <v>2</v>
      </c>
      <c r="G102" s="42" t="s">
        <v>218</v>
      </c>
      <c r="H102" s="30">
        <v>70</v>
      </c>
      <c r="I102" s="327"/>
      <c r="J102" s="327"/>
      <c r="K102" s="327"/>
      <c r="L102" s="327"/>
    </row>
    <row r="103" spans="1:12" ht="28.5" customHeight="1">
      <c r="A103" s="43">
        <v>2</v>
      </c>
      <c r="B103" s="38">
        <v>5</v>
      </c>
      <c r="C103" s="39">
        <v>3</v>
      </c>
      <c r="D103" s="40"/>
      <c r="E103" s="38"/>
      <c r="F103" s="69"/>
      <c r="G103" s="42" t="s">
        <v>219</v>
      </c>
      <c r="H103" s="30">
        <v>71</v>
      </c>
      <c r="I103" s="330">
        <f t="shared" ref="I103:L104" si="7">I104</f>
        <v>0</v>
      </c>
      <c r="J103" s="332">
        <f t="shared" si="7"/>
        <v>0</v>
      </c>
      <c r="K103" s="331">
        <f t="shared" si="7"/>
        <v>0</v>
      </c>
      <c r="L103" s="330">
        <f t="shared" si="7"/>
        <v>0</v>
      </c>
    </row>
    <row r="104" spans="1:12" ht="27" customHeight="1">
      <c r="A104" s="43">
        <v>2</v>
      </c>
      <c r="B104" s="38">
        <v>5</v>
      </c>
      <c r="C104" s="39">
        <v>3</v>
      </c>
      <c r="D104" s="40">
        <v>1</v>
      </c>
      <c r="E104" s="38"/>
      <c r="F104" s="69"/>
      <c r="G104" s="42" t="s">
        <v>220</v>
      </c>
      <c r="H104" s="30">
        <v>72</v>
      </c>
      <c r="I104" s="330">
        <f t="shared" si="7"/>
        <v>0</v>
      </c>
      <c r="J104" s="332">
        <f t="shared" si="7"/>
        <v>0</v>
      </c>
      <c r="K104" s="331">
        <f t="shared" si="7"/>
        <v>0</v>
      </c>
      <c r="L104" s="330">
        <f t="shared" si="7"/>
        <v>0</v>
      </c>
    </row>
    <row r="105" spans="1:12" ht="30" customHeight="1">
      <c r="A105" s="47">
        <v>2</v>
      </c>
      <c r="B105" s="48">
        <v>5</v>
      </c>
      <c r="C105" s="49">
        <v>3</v>
      </c>
      <c r="D105" s="50">
        <v>1</v>
      </c>
      <c r="E105" s="48">
        <v>1</v>
      </c>
      <c r="F105" s="72"/>
      <c r="G105" s="73" t="s">
        <v>220</v>
      </c>
      <c r="H105" s="30">
        <v>73</v>
      </c>
      <c r="I105" s="349">
        <f>SUM(I106:I107)</f>
        <v>0</v>
      </c>
      <c r="J105" s="351">
        <f>SUM(J106:J107)</f>
        <v>0</v>
      </c>
      <c r="K105" s="350">
        <f>SUM(K106:K107)</f>
        <v>0</v>
      </c>
      <c r="L105" s="349">
        <f>SUM(L106:L107)</f>
        <v>0</v>
      </c>
    </row>
    <row r="106" spans="1:12" ht="26.25" customHeight="1">
      <c r="A106" s="43">
        <v>2</v>
      </c>
      <c r="B106" s="38">
        <v>5</v>
      </c>
      <c r="C106" s="39">
        <v>3</v>
      </c>
      <c r="D106" s="40">
        <v>1</v>
      </c>
      <c r="E106" s="38">
        <v>1</v>
      </c>
      <c r="F106" s="69">
        <v>1</v>
      </c>
      <c r="G106" s="42" t="s">
        <v>220</v>
      </c>
      <c r="H106" s="30">
        <v>74</v>
      </c>
      <c r="I106" s="327"/>
      <c r="J106" s="327"/>
      <c r="K106" s="327"/>
      <c r="L106" s="327"/>
    </row>
    <row r="107" spans="1:12" ht="26.25" customHeight="1">
      <c r="A107" s="47">
        <v>2</v>
      </c>
      <c r="B107" s="48">
        <v>5</v>
      </c>
      <c r="C107" s="49">
        <v>3</v>
      </c>
      <c r="D107" s="50">
        <v>1</v>
      </c>
      <c r="E107" s="48">
        <v>1</v>
      </c>
      <c r="F107" s="72">
        <v>2</v>
      </c>
      <c r="G107" s="73" t="s">
        <v>221</v>
      </c>
      <c r="H107" s="30">
        <v>75</v>
      </c>
      <c r="I107" s="327"/>
      <c r="J107" s="327"/>
      <c r="K107" s="327"/>
      <c r="L107" s="327"/>
    </row>
    <row r="108" spans="1:12" ht="27.75" customHeight="1">
      <c r="A108" s="74">
        <v>2</v>
      </c>
      <c r="B108" s="75">
        <v>5</v>
      </c>
      <c r="C108" s="76">
        <v>3</v>
      </c>
      <c r="D108" s="73">
        <v>2</v>
      </c>
      <c r="E108" s="75"/>
      <c r="F108" s="77"/>
      <c r="G108" s="73" t="s">
        <v>222</v>
      </c>
      <c r="H108" s="30">
        <v>76</v>
      </c>
      <c r="I108" s="349">
        <f>I109</f>
        <v>0</v>
      </c>
      <c r="J108" s="349">
        <f>J109</f>
        <v>0</v>
      </c>
      <c r="K108" s="349">
        <f>K109</f>
        <v>0</v>
      </c>
      <c r="L108" s="349">
        <f>L109</f>
        <v>0</v>
      </c>
    </row>
    <row r="109" spans="1:12" ht="25.5" customHeight="1">
      <c r="A109" s="74">
        <v>2</v>
      </c>
      <c r="B109" s="75">
        <v>5</v>
      </c>
      <c r="C109" s="76">
        <v>3</v>
      </c>
      <c r="D109" s="73">
        <v>2</v>
      </c>
      <c r="E109" s="75">
        <v>1</v>
      </c>
      <c r="F109" s="77"/>
      <c r="G109" s="73" t="s">
        <v>222</v>
      </c>
      <c r="H109" s="30">
        <v>77</v>
      </c>
      <c r="I109" s="349">
        <f>SUM(I110:I111)</f>
        <v>0</v>
      </c>
      <c r="J109" s="349">
        <f>SUM(J110:J111)</f>
        <v>0</v>
      </c>
      <c r="K109" s="349">
        <f>SUM(K110:K111)</f>
        <v>0</v>
      </c>
      <c r="L109" s="349">
        <f>SUM(L110:L111)</f>
        <v>0</v>
      </c>
    </row>
    <row r="110" spans="1:12" ht="30" customHeight="1">
      <c r="A110" s="74">
        <v>2</v>
      </c>
      <c r="B110" s="75">
        <v>5</v>
      </c>
      <c r="C110" s="76">
        <v>3</v>
      </c>
      <c r="D110" s="73">
        <v>2</v>
      </c>
      <c r="E110" s="75">
        <v>1</v>
      </c>
      <c r="F110" s="77">
        <v>1</v>
      </c>
      <c r="G110" s="73" t="s">
        <v>222</v>
      </c>
      <c r="H110" s="30">
        <v>78</v>
      </c>
      <c r="I110" s="327"/>
      <c r="J110" s="327"/>
      <c r="K110" s="327"/>
      <c r="L110" s="327"/>
    </row>
    <row r="111" spans="1:12" ht="18" customHeight="1">
      <c r="A111" s="74">
        <v>2</v>
      </c>
      <c r="B111" s="75">
        <v>5</v>
      </c>
      <c r="C111" s="76">
        <v>3</v>
      </c>
      <c r="D111" s="73">
        <v>2</v>
      </c>
      <c r="E111" s="75">
        <v>1</v>
      </c>
      <c r="F111" s="77">
        <v>2</v>
      </c>
      <c r="G111" s="73" t="s">
        <v>223</v>
      </c>
      <c r="H111" s="30">
        <v>79</v>
      </c>
      <c r="I111" s="327"/>
      <c r="J111" s="327"/>
      <c r="K111" s="327"/>
      <c r="L111" s="327"/>
    </row>
    <row r="112" spans="1:12" ht="16.5" customHeight="1">
      <c r="A112" s="68">
        <v>2</v>
      </c>
      <c r="B112" s="26">
        <v>6</v>
      </c>
      <c r="C112" s="27"/>
      <c r="D112" s="28"/>
      <c r="E112" s="26"/>
      <c r="F112" s="70"/>
      <c r="G112" s="78" t="s">
        <v>224</v>
      </c>
      <c r="H112" s="30">
        <v>80</v>
      </c>
      <c r="I112" s="330">
        <f>SUM(I113+I118+I122+I126+I130+I134)</f>
        <v>0</v>
      </c>
      <c r="J112" s="330">
        <f>SUM(J113+J118+J122+J126+J130+J134)</f>
        <v>0</v>
      </c>
      <c r="K112" s="330">
        <f>SUM(K113+K118+K122+K126+K130+K134)</f>
        <v>0</v>
      </c>
      <c r="L112" s="330">
        <f>SUM(L113+L118+L122+L126+L130+L134)</f>
        <v>0</v>
      </c>
    </row>
    <row r="113" spans="1:12" ht="14.25" customHeight="1">
      <c r="A113" s="47">
        <v>2</v>
      </c>
      <c r="B113" s="48">
        <v>6</v>
      </c>
      <c r="C113" s="49">
        <v>1</v>
      </c>
      <c r="D113" s="50"/>
      <c r="E113" s="48"/>
      <c r="F113" s="72"/>
      <c r="G113" s="73" t="s">
        <v>225</v>
      </c>
      <c r="H113" s="30">
        <v>81</v>
      </c>
      <c r="I113" s="349">
        <f t="shared" ref="I113:L114" si="8">I114</f>
        <v>0</v>
      </c>
      <c r="J113" s="351">
        <f t="shared" si="8"/>
        <v>0</v>
      </c>
      <c r="K113" s="350">
        <f t="shared" si="8"/>
        <v>0</v>
      </c>
      <c r="L113" s="349">
        <f t="shared" si="8"/>
        <v>0</v>
      </c>
    </row>
    <row r="114" spans="1:12" ht="14.25" customHeight="1">
      <c r="A114" s="43">
        <v>2</v>
      </c>
      <c r="B114" s="38">
        <v>6</v>
      </c>
      <c r="C114" s="39">
        <v>1</v>
      </c>
      <c r="D114" s="40">
        <v>1</v>
      </c>
      <c r="E114" s="38"/>
      <c r="F114" s="69"/>
      <c r="G114" s="40" t="s">
        <v>225</v>
      </c>
      <c r="H114" s="30">
        <v>82</v>
      </c>
      <c r="I114" s="330">
        <f t="shared" si="8"/>
        <v>0</v>
      </c>
      <c r="J114" s="332">
        <f t="shared" si="8"/>
        <v>0</v>
      </c>
      <c r="K114" s="331">
        <f t="shared" si="8"/>
        <v>0</v>
      </c>
      <c r="L114" s="330">
        <f t="shared" si="8"/>
        <v>0</v>
      </c>
    </row>
    <row r="115" spans="1:12">
      <c r="A115" s="43">
        <v>2</v>
      </c>
      <c r="B115" s="38">
        <v>6</v>
      </c>
      <c r="C115" s="39">
        <v>1</v>
      </c>
      <c r="D115" s="40">
        <v>1</v>
      </c>
      <c r="E115" s="38">
        <v>1</v>
      </c>
      <c r="F115" s="69"/>
      <c r="G115" s="40" t="s">
        <v>225</v>
      </c>
      <c r="H115" s="30">
        <v>83</v>
      </c>
      <c r="I115" s="330">
        <f>SUM(I116:I117)</f>
        <v>0</v>
      </c>
      <c r="J115" s="332">
        <f>SUM(J116:J117)</f>
        <v>0</v>
      </c>
      <c r="K115" s="331">
        <f>SUM(K116:K117)</f>
        <v>0</v>
      </c>
      <c r="L115" s="330">
        <f>SUM(L116:L117)</f>
        <v>0</v>
      </c>
    </row>
    <row r="116" spans="1:12" ht="13.5" customHeight="1">
      <c r="A116" s="43">
        <v>2</v>
      </c>
      <c r="B116" s="38">
        <v>6</v>
      </c>
      <c r="C116" s="39">
        <v>1</v>
      </c>
      <c r="D116" s="40">
        <v>1</v>
      </c>
      <c r="E116" s="38">
        <v>1</v>
      </c>
      <c r="F116" s="69">
        <v>1</v>
      </c>
      <c r="G116" s="40" t="s">
        <v>226</v>
      </c>
      <c r="H116" s="30">
        <v>84</v>
      </c>
      <c r="I116" s="327"/>
      <c r="J116" s="327"/>
      <c r="K116" s="327"/>
      <c r="L116" s="327"/>
    </row>
    <row r="117" spans="1:12">
      <c r="A117" s="53">
        <v>2</v>
      </c>
      <c r="B117" s="35">
        <v>6</v>
      </c>
      <c r="C117" s="33">
        <v>1</v>
      </c>
      <c r="D117" s="34">
        <v>1</v>
      </c>
      <c r="E117" s="35">
        <v>1</v>
      </c>
      <c r="F117" s="71">
        <v>2</v>
      </c>
      <c r="G117" s="34" t="s">
        <v>227</v>
      </c>
      <c r="H117" s="30">
        <v>85</v>
      </c>
      <c r="I117" s="352"/>
      <c r="J117" s="352"/>
      <c r="K117" s="352"/>
      <c r="L117" s="352"/>
    </row>
    <row r="118" spans="1:12" ht="26.4">
      <c r="A118" s="43">
        <v>2</v>
      </c>
      <c r="B118" s="38">
        <v>6</v>
      </c>
      <c r="C118" s="39">
        <v>2</v>
      </c>
      <c r="D118" s="40"/>
      <c r="E118" s="38"/>
      <c r="F118" s="69"/>
      <c r="G118" s="42" t="s">
        <v>228</v>
      </c>
      <c r="H118" s="30">
        <v>86</v>
      </c>
      <c r="I118" s="330">
        <f t="shared" ref="I118:L120" si="9">I119</f>
        <v>0</v>
      </c>
      <c r="J118" s="332">
        <f t="shared" si="9"/>
        <v>0</v>
      </c>
      <c r="K118" s="331">
        <f t="shared" si="9"/>
        <v>0</v>
      </c>
      <c r="L118" s="330">
        <f t="shared" si="9"/>
        <v>0</v>
      </c>
    </row>
    <row r="119" spans="1:12" ht="14.25" customHeight="1">
      <c r="A119" s="43">
        <v>2</v>
      </c>
      <c r="B119" s="38">
        <v>6</v>
      </c>
      <c r="C119" s="39">
        <v>2</v>
      </c>
      <c r="D119" s="40">
        <v>1</v>
      </c>
      <c r="E119" s="38"/>
      <c r="F119" s="69"/>
      <c r="G119" s="42" t="s">
        <v>228</v>
      </c>
      <c r="H119" s="30">
        <v>87</v>
      </c>
      <c r="I119" s="330">
        <f t="shared" si="9"/>
        <v>0</v>
      </c>
      <c r="J119" s="332">
        <f t="shared" si="9"/>
        <v>0</v>
      </c>
      <c r="K119" s="331">
        <f t="shared" si="9"/>
        <v>0</v>
      </c>
      <c r="L119" s="330">
        <f t="shared" si="9"/>
        <v>0</v>
      </c>
    </row>
    <row r="120" spans="1:12" ht="14.25" customHeight="1">
      <c r="A120" s="43">
        <v>2</v>
      </c>
      <c r="B120" s="38">
        <v>6</v>
      </c>
      <c r="C120" s="39">
        <v>2</v>
      </c>
      <c r="D120" s="40">
        <v>1</v>
      </c>
      <c r="E120" s="38">
        <v>1</v>
      </c>
      <c r="F120" s="69"/>
      <c r="G120" s="42" t="s">
        <v>228</v>
      </c>
      <c r="H120" s="30">
        <v>88</v>
      </c>
      <c r="I120" s="361">
        <f t="shared" si="9"/>
        <v>0</v>
      </c>
      <c r="J120" s="363">
        <f t="shared" si="9"/>
        <v>0</v>
      </c>
      <c r="K120" s="362">
        <f t="shared" si="9"/>
        <v>0</v>
      </c>
      <c r="L120" s="361">
        <f t="shared" si="9"/>
        <v>0</v>
      </c>
    </row>
    <row r="121" spans="1:12" ht="26.4">
      <c r="A121" s="43">
        <v>2</v>
      </c>
      <c r="B121" s="38">
        <v>6</v>
      </c>
      <c r="C121" s="39">
        <v>2</v>
      </c>
      <c r="D121" s="40">
        <v>1</v>
      </c>
      <c r="E121" s="38">
        <v>1</v>
      </c>
      <c r="F121" s="69">
        <v>1</v>
      </c>
      <c r="G121" s="42" t="s">
        <v>228</v>
      </c>
      <c r="H121" s="30">
        <v>89</v>
      </c>
      <c r="I121" s="327"/>
      <c r="J121" s="327"/>
      <c r="K121" s="327"/>
      <c r="L121" s="327"/>
    </row>
    <row r="122" spans="1:12" ht="26.25" customHeight="1">
      <c r="A122" s="53">
        <v>2</v>
      </c>
      <c r="B122" s="35">
        <v>6</v>
      </c>
      <c r="C122" s="33">
        <v>3</v>
      </c>
      <c r="D122" s="34"/>
      <c r="E122" s="35"/>
      <c r="F122" s="71"/>
      <c r="G122" s="46" t="s">
        <v>229</v>
      </c>
      <c r="H122" s="30">
        <v>90</v>
      </c>
      <c r="I122" s="335">
        <f t="shared" ref="I122:L124" si="10">I123</f>
        <v>0</v>
      </c>
      <c r="J122" s="334">
        <f t="shared" si="10"/>
        <v>0</v>
      </c>
      <c r="K122" s="333">
        <f t="shared" si="10"/>
        <v>0</v>
      </c>
      <c r="L122" s="335">
        <f t="shared" si="10"/>
        <v>0</v>
      </c>
    </row>
    <row r="123" spans="1:12" ht="26.4">
      <c r="A123" s="43">
        <v>2</v>
      </c>
      <c r="B123" s="38">
        <v>6</v>
      </c>
      <c r="C123" s="39">
        <v>3</v>
      </c>
      <c r="D123" s="40">
        <v>1</v>
      </c>
      <c r="E123" s="38"/>
      <c r="F123" s="69"/>
      <c r="G123" s="40" t="s">
        <v>229</v>
      </c>
      <c r="H123" s="30">
        <v>91</v>
      </c>
      <c r="I123" s="330">
        <f t="shared" si="10"/>
        <v>0</v>
      </c>
      <c r="J123" s="332">
        <f t="shared" si="10"/>
        <v>0</v>
      </c>
      <c r="K123" s="331">
        <f t="shared" si="10"/>
        <v>0</v>
      </c>
      <c r="L123" s="330">
        <f t="shared" si="10"/>
        <v>0</v>
      </c>
    </row>
    <row r="124" spans="1:12" ht="26.25" customHeight="1">
      <c r="A124" s="43">
        <v>2</v>
      </c>
      <c r="B124" s="38">
        <v>6</v>
      </c>
      <c r="C124" s="39">
        <v>3</v>
      </c>
      <c r="D124" s="40">
        <v>1</v>
      </c>
      <c r="E124" s="38">
        <v>1</v>
      </c>
      <c r="F124" s="69"/>
      <c r="G124" s="40" t="s">
        <v>229</v>
      </c>
      <c r="H124" s="30">
        <v>92</v>
      </c>
      <c r="I124" s="330">
        <f t="shared" si="10"/>
        <v>0</v>
      </c>
      <c r="J124" s="332">
        <f t="shared" si="10"/>
        <v>0</v>
      </c>
      <c r="K124" s="331">
        <f t="shared" si="10"/>
        <v>0</v>
      </c>
      <c r="L124" s="330">
        <f t="shared" si="10"/>
        <v>0</v>
      </c>
    </row>
    <row r="125" spans="1:12" ht="27" customHeight="1">
      <c r="A125" s="43">
        <v>2</v>
      </c>
      <c r="B125" s="38">
        <v>6</v>
      </c>
      <c r="C125" s="39">
        <v>3</v>
      </c>
      <c r="D125" s="40">
        <v>1</v>
      </c>
      <c r="E125" s="38">
        <v>1</v>
      </c>
      <c r="F125" s="69">
        <v>1</v>
      </c>
      <c r="G125" s="40" t="s">
        <v>229</v>
      </c>
      <c r="H125" s="30">
        <v>93</v>
      </c>
      <c r="I125" s="327"/>
      <c r="J125" s="327"/>
      <c r="K125" s="327"/>
      <c r="L125" s="327"/>
    </row>
    <row r="126" spans="1:12" ht="26.4">
      <c r="A126" s="53">
        <v>2</v>
      </c>
      <c r="B126" s="35">
        <v>6</v>
      </c>
      <c r="C126" s="33">
        <v>4</v>
      </c>
      <c r="D126" s="34"/>
      <c r="E126" s="35"/>
      <c r="F126" s="71"/>
      <c r="G126" s="46" t="s">
        <v>230</v>
      </c>
      <c r="H126" s="30">
        <v>94</v>
      </c>
      <c r="I126" s="335">
        <f t="shared" ref="I126:L128" si="11">I127</f>
        <v>0</v>
      </c>
      <c r="J126" s="334">
        <f t="shared" si="11"/>
        <v>0</v>
      </c>
      <c r="K126" s="333">
        <f t="shared" si="11"/>
        <v>0</v>
      </c>
      <c r="L126" s="335">
        <f t="shared" si="11"/>
        <v>0</v>
      </c>
    </row>
    <row r="127" spans="1:12" ht="27" customHeight="1">
      <c r="A127" s="43">
        <v>2</v>
      </c>
      <c r="B127" s="38">
        <v>6</v>
      </c>
      <c r="C127" s="39">
        <v>4</v>
      </c>
      <c r="D127" s="40">
        <v>1</v>
      </c>
      <c r="E127" s="38"/>
      <c r="F127" s="69"/>
      <c r="G127" s="40" t="s">
        <v>230</v>
      </c>
      <c r="H127" s="30">
        <v>95</v>
      </c>
      <c r="I127" s="330">
        <f t="shared" si="11"/>
        <v>0</v>
      </c>
      <c r="J127" s="332">
        <f t="shared" si="11"/>
        <v>0</v>
      </c>
      <c r="K127" s="331">
        <f t="shared" si="11"/>
        <v>0</v>
      </c>
      <c r="L127" s="330">
        <f t="shared" si="11"/>
        <v>0</v>
      </c>
    </row>
    <row r="128" spans="1:12" ht="27" customHeight="1">
      <c r="A128" s="43">
        <v>2</v>
      </c>
      <c r="B128" s="38">
        <v>6</v>
      </c>
      <c r="C128" s="39">
        <v>4</v>
      </c>
      <c r="D128" s="40">
        <v>1</v>
      </c>
      <c r="E128" s="38">
        <v>1</v>
      </c>
      <c r="F128" s="69"/>
      <c r="G128" s="40" t="s">
        <v>230</v>
      </c>
      <c r="H128" s="30">
        <v>96</v>
      </c>
      <c r="I128" s="330">
        <f t="shared" si="11"/>
        <v>0</v>
      </c>
      <c r="J128" s="332">
        <f t="shared" si="11"/>
        <v>0</v>
      </c>
      <c r="K128" s="331">
        <f t="shared" si="11"/>
        <v>0</v>
      </c>
      <c r="L128" s="330">
        <f t="shared" si="11"/>
        <v>0</v>
      </c>
    </row>
    <row r="129" spans="1:12" ht="27.75" customHeight="1">
      <c r="A129" s="43">
        <v>2</v>
      </c>
      <c r="B129" s="38">
        <v>6</v>
      </c>
      <c r="C129" s="39">
        <v>4</v>
      </c>
      <c r="D129" s="40">
        <v>1</v>
      </c>
      <c r="E129" s="38">
        <v>1</v>
      </c>
      <c r="F129" s="69">
        <v>1</v>
      </c>
      <c r="G129" s="40" t="s">
        <v>230</v>
      </c>
      <c r="H129" s="30">
        <v>97</v>
      </c>
      <c r="I129" s="327"/>
      <c r="J129" s="327"/>
      <c r="K129" s="327"/>
      <c r="L129" s="327"/>
    </row>
    <row r="130" spans="1:12" ht="27" customHeight="1">
      <c r="A130" s="47">
        <v>2</v>
      </c>
      <c r="B130" s="54">
        <v>6</v>
      </c>
      <c r="C130" s="55">
        <v>5</v>
      </c>
      <c r="D130" s="79"/>
      <c r="E130" s="54"/>
      <c r="F130" s="80"/>
      <c r="G130" s="57" t="s">
        <v>231</v>
      </c>
      <c r="H130" s="30">
        <v>98</v>
      </c>
      <c r="I130" s="338">
        <f t="shared" ref="I130:L132" si="12">I131</f>
        <v>0</v>
      </c>
      <c r="J130" s="348">
        <f t="shared" si="12"/>
        <v>0</v>
      </c>
      <c r="K130" s="336">
        <f t="shared" si="12"/>
        <v>0</v>
      </c>
      <c r="L130" s="338">
        <f t="shared" si="12"/>
        <v>0</v>
      </c>
    </row>
    <row r="131" spans="1:12" ht="29.25" customHeight="1">
      <c r="A131" s="43">
        <v>2</v>
      </c>
      <c r="B131" s="38">
        <v>6</v>
      </c>
      <c r="C131" s="39">
        <v>5</v>
      </c>
      <c r="D131" s="40">
        <v>1</v>
      </c>
      <c r="E131" s="38"/>
      <c r="F131" s="69"/>
      <c r="G131" s="57" t="s">
        <v>232</v>
      </c>
      <c r="H131" s="30">
        <v>99</v>
      </c>
      <c r="I131" s="330">
        <f t="shared" si="12"/>
        <v>0</v>
      </c>
      <c r="J131" s="332">
        <f t="shared" si="12"/>
        <v>0</v>
      </c>
      <c r="K131" s="331">
        <f t="shared" si="12"/>
        <v>0</v>
      </c>
      <c r="L131" s="330">
        <f t="shared" si="12"/>
        <v>0</v>
      </c>
    </row>
    <row r="132" spans="1:12" ht="25.5" customHeight="1">
      <c r="A132" s="43">
        <v>2</v>
      </c>
      <c r="B132" s="38">
        <v>6</v>
      </c>
      <c r="C132" s="39">
        <v>5</v>
      </c>
      <c r="D132" s="40">
        <v>1</v>
      </c>
      <c r="E132" s="38">
        <v>1</v>
      </c>
      <c r="F132" s="69"/>
      <c r="G132" s="57" t="s">
        <v>231</v>
      </c>
      <c r="H132" s="30">
        <v>100</v>
      </c>
      <c r="I132" s="330">
        <f t="shared" si="12"/>
        <v>0</v>
      </c>
      <c r="J132" s="332">
        <f t="shared" si="12"/>
        <v>0</v>
      </c>
      <c r="K132" s="331">
        <f t="shared" si="12"/>
        <v>0</v>
      </c>
      <c r="L132" s="330">
        <f t="shared" si="12"/>
        <v>0</v>
      </c>
    </row>
    <row r="133" spans="1:12" ht="27.75" customHeight="1">
      <c r="A133" s="38">
        <v>2</v>
      </c>
      <c r="B133" s="39">
        <v>6</v>
      </c>
      <c r="C133" s="38">
        <v>5</v>
      </c>
      <c r="D133" s="38">
        <v>1</v>
      </c>
      <c r="E133" s="40">
        <v>1</v>
      </c>
      <c r="F133" s="69">
        <v>1</v>
      </c>
      <c r="G133" s="60" t="s">
        <v>233</v>
      </c>
      <c r="H133" s="30">
        <v>101</v>
      </c>
      <c r="I133" s="327"/>
      <c r="J133" s="327"/>
      <c r="K133" s="327"/>
      <c r="L133" s="327"/>
    </row>
    <row r="134" spans="1:12" ht="27.75" customHeight="1">
      <c r="A134" s="59">
        <v>2</v>
      </c>
      <c r="B134" s="61">
        <v>6</v>
      </c>
      <c r="C134" s="60">
        <v>6</v>
      </c>
      <c r="D134" s="61"/>
      <c r="E134" s="42"/>
      <c r="F134" s="62"/>
      <c r="G134" s="360" t="s">
        <v>234</v>
      </c>
      <c r="H134" s="30">
        <v>102</v>
      </c>
      <c r="I134" s="331">
        <f t="shared" ref="I134:L136" si="13">I135</f>
        <v>0</v>
      </c>
      <c r="J134" s="330">
        <f t="shared" si="13"/>
        <v>0</v>
      </c>
      <c r="K134" s="330">
        <f t="shared" si="13"/>
        <v>0</v>
      </c>
      <c r="L134" s="330">
        <f t="shared" si="13"/>
        <v>0</v>
      </c>
    </row>
    <row r="135" spans="1:12" ht="27.75" customHeight="1">
      <c r="A135" s="59">
        <v>2</v>
      </c>
      <c r="B135" s="61">
        <v>6</v>
      </c>
      <c r="C135" s="60">
        <v>6</v>
      </c>
      <c r="D135" s="61">
        <v>1</v>
      </c>
      <c r="E135" s="42"/>
      <c r="F135" s="62"/>
      <c r="G135" s="360" t="s">
        <v>234</v>
      </c>
      <c r="H135" s="126">
        <v>103</v>
      </c>
      <c r="I135" s="330">
        <f t="shared" si="13"/>
        <v>0</v>
      </c>
      <c r="J135" s="330">
        <f t="shared" si="13"/>
        <v>0</v>
      </c>
      <c r="K135" s="330">
        <f t="shared" si="13"/>
        <v>0</v>
      </c>
      <c r="L135" s="330">
        <f t="shared" si="13"/>
        <v>0</v>
      </c>
    </row>
    <row r="136" spans="1:12" ht="27.75" customHeight="1">
      <c r="A136" s="59">
        <v>2</v>
      </c>
      <c r="B136" s="61">
        <v>6</v>
      </c>
      <c r="C136" s="60">
        <v>6</v>
      </c>
      <c r="D136" s="61">
        <v>1</v>
      </c>
      <c r="E136" s="42">
        <v>1</v>
      </c>
      <c r="F136" s="62"/>
      <c r="G136" s="360" t="s">
        <v>234</v>
      </c>
      <c r="H136" s="126">
        <v>104</v>
      </c>
      <c r="I136" s="330">
        <f t="shared" si="13"/>
        <v>0</v>
      </c>
      <c r="J136" s="330">
        <f t="shared" si="13"/>
        <v>0</v>
      </c>
      <c r="K136" s="330">
        <f t="shared" si="13"/>
        <v>0</v>
      </c>
      <c r="L136" s="330">
        <f t="shared" si="13"/>
        <v>0</v>
      </c>
    </row>
    <row r="137" spans="1:12" ht="27.75" customHeight="1">
      <c r="A137" s="59">
        <v>2</v>
      </c>
      <c r="B137" s="61">
        <v>6</v>
      </c>
      <c r="C137" s="60">
        <v>6</v>
      </c>
      <c r="D137" s="61">
        <v>1</v>
      </c>
      <c r="E137" s="42">
        <v>1</v>
      </c>
      <c r="F137" s="62">
        <v>1</v>
      </c>
      <c r="G137" s="355" t="s">
        <v>234</v>
      </c>
      <c r="H137" s="126">
        <v>105</v>
      </c>
      <c r="I137" s="327"/>
      <c r="J137" s="359"/>
      <c r="K137" s="327"/>
      <c r="L137" s="327"/>
    </row>
    <row r="138" spans="1:12" ht="14.25" customHeight="1">
      <c r="A138" s="68">
        <v>2</v>
      </c>
      <c r="B138" s="26">
        <v>7</v>
      </c>
      <c r="C138" s="26"/>
      <c r="D138" s="27"/>
      <c r="E138" s="27"/>
      <c r="F138" s="29"/>
      <c r="G138" s="28" t="s">
        <v>235</v>
      </c>
      <c r="H138" s="126">
        <v>106</v>
      </c>
      <c r="I138" s="331">
        <f>SUM(I139+I144+I152)</f>
        <v>120000</v>
      </c>
      <c r="J138" s="332">
        <f>SUM(J139+J144+J152)</f>
        <v>60000</v>
      </c>
      <c r="K138" s="331">
        <f>SUM(K139+K144+K152)</f>
        <v>33511.1</v>
      </c>
      <c r="L138" s="330">
        <f>SUM(L139+L144+L152)</f>
        <v>33511.1</v>
      </c>
    </row>
    <row r="139" spans="1:12">
      <c r="A139" s="43">
        <v>2</v>
      </c>
      <c r="B139" s="38">
        <v>7</v>
      </c>
      <c r="C139" s="38">
        <v>1</v>
      </c>
      <c r="D139" s="39"/>
      <c r="E139" s="39"/>
      <c r="F139" s="41"/>
      <c r="G139" s="42" t="s">
        <v>236</v>
      </c>
      <c r="H139" s="126">
        <v>107</v>
      </c>
      <c r="I139" s="331">
        <f t="shared" ref="I139:L140" si="14">I140</f>
        <v>0</v>
      </c>
      <c r="J139" s="332">
        <f t="shared" si="14"/>
        <v>0</v>
      </c>
      <c r="K139" s="331">
        <f t="shared" si="14"/>
        <v>0</v>
      </c>
      <c r="L139" s="330">
        <f t="shared" si="14"/>
        <v>0</v>
      </c>
    </row>
    <row r="140" spans="1:12" ht="14.25" customHeight="1">
      <c r="A140" s="43">
        <v>2</v>
      </c>
      <c r="B140" s="38">
        <v>7</v>
      </c>
      <c r="C140" s="38">
        <v>1</v>
      </c>
      <c r="D140" s="39">
        <v>1</v>
      </c>
      <c r="E140" s="39"/>
      <c r="F140" s="41"/>
      <c r="G140" s="40" t="s">
        <v>236</v>
      </c>
      <c r="H140" s="126">
        <v>108</v>
      </c>
      <c r="I140" s="331">
        <f t="shared" si="14"/>
        <v>0</v>
      </c>
      <c r="J140" s="332">
        <f t="shared" si="14"/>
        <v>0</v>
      </c>
      <c r="K140" s="331">
        <f t="shared" si="14"/>
        <v>0</v>
      </c>
      <c r="L140" s="330">
        <f t="shared" si="14"/>
        <v>0</v>
      </c>
    </row>
    <row r="141" spans="1:12" ht="15.75" customHeight="1">
      <c r="A141" s="43">
        <v>2</v>
      </c>
      <c r="B141" s="38">
        <v>7</v>
      </c>
      <c r="C141" s="38">
        <v>1</v>
      </c>
      <c r="D141" s="39">
        <v>1</v>
      </c>
      <c r="E141" s="39">
        <v>1</v>
      </c>
      <c r="F141" s="41"/>
      <c r="G141" s="40" t="s">
        <v>236</v>
      </c>
      <c r="H141" s="126">
        <v>109</v>
      </c>
      <c r="I141" s="331">
        <f>SUM(I142:I143)</f>
        <v>0</v>
      </c>
      <c r="J141" s="332">
        <f>SUM(J142:J143)</f>
        <v>0</v>
      </c>
      <c r="K141" s="331">
        <f>SUM(K142:K143)</f>
        <v>0</v>
      </c>
      <c r="L141" s="330">
        <f>SUM(L142:L143)</f>
        <v>0</v>
      </c>
    </row>
    <row r="142" spans="1:12" ht="14.25" customHeight="1">
      <c r="A142" s="53">
        <v>2</v>
      </c>
      <c r="B142" s="35">
        <v>7</v>
      </c>
      <c r="C142" s="53">
        <v>1</v>
      </c>
      <c r="D142" s="38">
        <v>1</v>
      </c>
      <c r="E142" s="33">
        <v>1</v>
      </c>
      <c r="F142" s="36">
        <v>1</v>
      </c>
      <c r="G142" s="34" t="s">
        <v>237</v>
      </c>
      <c r="H142" s="126">
        <v>110</v>
      </c>
      <c r="I142" s="357"/>
      <c r="J142" s="357"/>
      <c r="K142" s="357"/>
      <c r="L142" s="357"/>
    </row>
    <row r="143" spans="1:12" ht="14.25" customHeight="1">
      <c r="A143" s="38">
        <v>2</v>
      </c>
      <c r="B143" s="38">
        <v>7</v>
      </c>
      <c r="C143" s="43">
        <v>1</v>
      </c>
      <c r="D143" s="38">
        <v>1</v>
      </c>
      <c r="E143" s="39">
        <v>1</v>
      </c>
      <c r="F143" s="41">
        <v>2</v>
      </c>
      <c r="G143" s="40" t="s">
        <v>238</v>
      </c>
      <c r="H143" s="126">
        <v>111</v>
      </c>
      <c r="I143" s="343"/>
      <c r="J143" s="343"/>
      <c r="K143" s="343"/>
      <c r="L143" s="343"/>
    </row>
    <row r="144" spans="1:12" ht="26.4">
      <c r="A144" s="47">
        <v>2</v>
      </c>
      <c r="B144" s="48">
        <v>7</v>
      </c>
      <c r="C144" s="47">
        <v>2</v>
      </c>
      <c r="D144" s="48"/>
      <c r="E144" s="49"/>
      <c r="F144" s="51"/>
      <c r="G144" s="73" t="s">
        <v>239</v>
      </c>
      <c r="H144" s="126">
        <v>112</v>
      </c>
      <c r="I144" s="350">
        <f t="shared" ref="I144:L145" si="15">I145</f>
        <v>0</v>
      </c>
      <c r="J144" s="351">
        <f t="shared" si="15"/>
        <v>0</v>
      </c>
      <c r="K144" s="350">
        <f t="shared" si="15"/>
        <v>0</v>
      </c>
      <c r="L144" s="349">
        <f t="shared" si="15"/>
        <v>0</v>
      </c>
    </row>
    <row r="145" spans="1:12" ht="26.4">
      <c r="A145" s="43">
        <v>2</v>
      </c>
      <c r="B145" s="38">
        <v>7</v>
      </c>
      <c r="C145" s="43">
        <v>2</v>
      </c>
      <c r="D145" s="38">
        <v>1</v>
      </c>
      <c r="E145" s="39"/>
      <c r="F145" s="41"/>
      <c r="G145" s="40" t="s">
        <v>240</v>
      </c>
      <c r="H145" s="126">
        <v>113</v>
      </c>
      <c r="I145" s="331">
        <f t="shared" si="15"/>
        <v>0</v>
      </c>
      <c r="J145" s="332">
        <f t="shared" si="15"/>
        <v>0</v>
      </c>
      <c r="K145" s="331">
        <f t="shared" si="15"/>
        <v>0</v>
      </c>
      <c r="L145" s="330">
        <f t="shared" si="15"/>
        <v>0</v>
      </c>
    </row>
    <row r="146" spans="1:12" ht="26.4">
      <c r="A146" s="43">
        <v>2</v>
      </c>
      <c r="B146" s="38">
        <v>7</v>
      </c>
      <c r="C146" s="43">
        <v>2</v>
      </c>
      <c r="D146" s="38">
        <v>1</v>
      </c>
      <c r="E146" s="39">
        <v>1</v>
      </c>
      <c r="F146" s="41"/>
      <c r="G146" s="40" t="s">
        <v>240</v>
      </c>
      <c r="H146" s="126">
        <v>114</v>
      </c>
      <c r="I146" s="331">
        <f>SUM(I147:I148)</f>
        <v>0</v>
      </c>
      <c r="J146" s="332">
        <f>SUM(J147:J148)</f>
        <v>0</v>
      </c>
      <c r="K146" s="331">
        <f>SUM(K147:K148)</f>
        <v>0</v>
      </c>
      <c r="L146" s="330">
        <f>SUM(L147:L148)</f>
        <v>0</v>
      </c>
    </row>
    <row r="147" spans="1:12" ht="12" customHeight="1">
      <c r="A147" s="43">
        <v>2</v>
      </c>
      <c r="B147" s="38">
        <v>7</v>
      </c>
      <c r="C147" s="43">
        <v>2</v>
      </c>
      <c r="D147" s="38">
        <v>1</v>
      </c>
      <c r="E147" s="39">
        <v>1</v>
      </c>
      <c r="F147" s="41">
        <v>1</v>
      </c>
      <c r="G147" s="40" t="s">
        <v>241</v>
      </c>
      <c r="H147" s="126">
        <v>115</v>
      </c>
      <c r="I147" s="343"/>
      <c r="J147" s="343"/>
      <c r="K147" s="343"/>
      <c r="L147" s="343"/>
    </row>
    <row r="148" spans="1:12" ht="15" customHeight="1">
      <c r="A148" s="43">
        <v>2</v>
      </c>
      <c r="B148" s="38">
        <v>7</v>
      </c>
      <c r="C148" s="43">
        <v>2</v>
      </c>
      <c r="D148" s="38">
        <v>1</v>
      </c>
      <c r="E148" s="39">
        <v>1</v>
      </c>
      <c r="F148" s="41">
        <v>2</v>
      </c>
      <c r="G148" s="40" t="s">
        <v>242</v>
      </c>
      <c r="H148" s="126">
        <v>116</v>
      </c>
      <c r="I148" s="343"/>
      <c r="J148" s="343"/>
      <c r="K148" s="343"/>
      <c r="L148" s="343"/>
    </row>
    <row r="149" spans="1:12" ht="15" customHeight="1">
      <c r="A149" s="59">
        <v>2</v>
      </c>
      <c r="B149" s="60">
        <v>7</v>
      </c>
      <c r="C149" s="59">
        <v>2</v>
      </c>
      <c r="D149" s="60">
        <v>2</v>
      </c>
      <c r="E149" s="61"/>
      <c r="F149" s="62"/>
      <c r="G149" s="42" t="s">
        <v>243</v>
      </c>
      <c r="H149" s="126">
        <v>117</v>
      </c>
      <c r="I149" s="331">
        <f>I150</f>
        <v>0</v>
      </c>
      <c r="J149" s="331">
        <f>J150</f>
        <v>0</v>
      </c>
      <c r="K149" s="331">
        <f>K150</f>
        <v>0</v>
      </c>
      <c r="L149" s="331">
        <f>L150</f>
        <v>0</v>
      </c>
    </row>
    <row r="150" spans="1:12" ht="15" customHeight="1">
      <c r="A150" s="59">
        <v>2</v>
      </c>
      <c r="B150" s="60">
        <v>7</v>
      </c>
      <c r="C150" s="59">
        <v>2</v>
      </c>
      <c r="D150" s="60">
        <v>2</v>
      </c>
      <c r="E150" s="61">
        <v>1</v>
      </c>
      <c r="F150" s="62"/>
      <c r="G150" s="42" t="s">
        <v>243</v>
      </c>
      <c r="H150" s="126">
        <v>118</v>
      </c>
      <c r="I150" s="331">
        <f>SUM(I151)</f>
        <v>0</v>
      </c>
      <c r="J150" s="331">
        <f>SUM(J151)</f>
        <v>0</v>
      </c>
      <c r="K150" s="331">
        <f>SUM(K151)</f>
        <v>0</v>
      </c>
      <c r="L150" s="331">
        <f>SUM(L151)</f>
        <v>0</v>
      </c>
    </row>
    <row r="151" spans="1:12" ht="15" customHeight="1">
      <c r="A151" s="59">
        <v>2</v>
      </c>
      <c r="B151" s="60">
        <v>7</v>
      </c>
      <c r="C151" s="59">
        <v>2</v>
      </c>
      <c r="D151" s="60">
        <v>2</v>
      </c>
      <c r="E151" s="61">
        <v>1</v>
      </c>
      <c r="F151" s="62">
        <v>1</v>
      </c>
      <c r="G151" s="42" t="s">
        <v>243</v>
      </c>
      <c r="H151" s="126">
        <v>119</v>
      </c>
      <c r="I151" s="343"/>
      <c r="J151" s="343"/>
      <c r="K151" s="343"/>
      <c r="L151" s="343"/>
    </row>
    <row r="152" spans="1:12">
      <c r="A152" s="43">
        <v>2</v>
      </c>
      <c r="B152" s="38">
        <v>7</v>
      </c>
      <c r="C152" s="43">
        <v>3</v>
      </c>
      <c r="D152" s="38"/>
      <c r="E152" s="39"/>
      <c r="F152" s="41"/>
      <c r="G152" s="42" t="s">
        <v>244</v>
      </c>
      <c r="H152" s="126">
        <v>120</v>
      </c>
      <c r="I152" s="331">
        <f t="shared" ref="I152:L153" si="16">I153</f>
        <v>120000</v>
      </c>
      <c r="J152" s="332">
        <f t="shared" si="16"/>
        <v>60000</v>
      </c>
      <c r="K152" s="331">
        <f t="shared" si="16"/>
        <v>33511.1</v>
      </c>
      <c r="L152" s="330">
        <f t="shared" si="16"/>
        <v>33511.1</v>
      </c>
    </row>
    <row r="153" spans="1:12">
      <c r="A153" s="47">
        <v>2</v>
      </c>
      <c r="B153" s="54">
        <v>7</v>
      </c>
      <c r="C153" s="81">
        <v>3</v>
      </c>
      <c r="D153" s="54">
        <v>1</v>
      </c>
      <c r="E153" s="55"/>
      <c r="F153" s="56"/>
      <c r="G153" s="79" t="s">
        <v>244</v>
      </c>
      <c r="H153" s="126">
        <v>121</v>
      </c>
      <c r="I153" s="336">
        <f t="shared" si="16"/>
        <v>120000</v>
      </c>
      <c r="J153" s="348">
        <f t="shared" si="16"/>
        <v>60000</v>
      </c>
      <c r="K153" s="336">
        <f t="shared" si="16"/>
        <v>33511.1</v>
      </c>
      <c r="L153" s="338">
        <f t="shared" si="16"/>
        <v>33511.1</v>
      </c>
    </row>
    <row r="154" spans="1:12">
      <c r="A154" s="43">
        <v>2</v>
      </c>
      <c r="B154" s="38">
        <v>7</v>
      </c>
      <c r="C154" s="43">
        <v>3</v>
      </c>
      <c r="D154" s="38">
        <v>1</v>
      </c>
      <c r="E154" s="39">
        <v>1</v>
      </c>
      <c r="F154" s="41"/>
      <c r="G154" s="40" t="s">
        <v>244</v>
      </c>
      <c r="H154" s="126">
        <v>122</v>
      </c>
      <c r="I154" s="331">
        <f>SUM(I155:I156)</f>
        <v>120000</v>
      </c>
      <c r="J154" s="332">
        <f>SUM(J155:J156)</f>
        <v>60000</v>
      </c>
      <c r="K154" s="331">
        <f>SUM(K155:K156)</f>
        <v>33511.1</v>
      </c>
      <c r="L154" s="330">
        <f>SUM(L155:L156)</f>
        <v>33511.1</v>
      </c>
    </row>
    <row r="155" spans="1:12">
      <c r="A155" s="53">
        <v>2</v>
      </c>
      <c r="B155" s="35">
        <v>7</v>
      </c>
      <c r="C155" s="53">
        <v>3</v>
      </c>
      <c r="D155" s="35">
        <v>1</v>
      </c>
      <c r="E155" s="33">
        <v>1</v>
      </c>
      <c r="F155" s="36">
        <v>1</v>
      </c>
      <c r="G155" s="34" t="s">
        <v>245</v>
      </c>
      <c r="H155" s="126">
        <v>123</v>
      </c>
      <c r="I155" s="357">
        <v>120000</v>
      </c>
      <c r="J155" s="357">
        <v>60000</v>
      </c>
      <c r="K155" s="357">
        <v>33511.1</v>
      </c>
      <c r="L155" s="357">
        <v>33511.1</v>
      </c>
    </row>
    <row r="156" spans="1:12" ht="16.5" customHeight="1">
      <c r="A156" s="43">
        <v>2</v>
      </c>
      <c r="B156" s="38">
        <v>7</v>
      </c>
      <c r="C156" s="43">
        <v>3</v>
      </c>
      <c r="D156" s="38">
        <v>1</v>
      </c>
      <c r="E156" s="39">
        <v>1</v>
      </c>
      <c r="F156" s="41">
        <v>2</v>
      </c>
      <c r="G156" s="40" t="s">
        <v>246</v>
      </c>
      <c r="H156" s="126">
        <v>124</v>
      </c>
      <c r="I156" s="343"/>
      <c r="J156" s="327"/>
      <c r="K156" s="327"/>
      <c r="L156" s="327"/>
    </row>
    <row r="157" spans="1:12" ht="15" customHeight="1">
      <c r="A157" s="68">
        <v>2</v>
      </c>
      <c r="B157" s="68">
        <v>8</v>
      </c>
      <c r="C157" s="26"/>
      <c r="D157" s="45"/>
      <c r="E157" s="32"/>
      <c r="F157" s="82"/>
      <c r="G157" s="37" t="s">
        <v>247</v>
      </c>
      <c r="H157" s="126">
        <v>125</v>
      </c>
      <c r="I157" s="333">
        <f>I158</f>
        <v>0</v>
      </c>
      <c r="J157" s="334">
        <f>J158</f>
        <v>0</v>
      </c>
      <c r="K157" s="333">
        <f>K158</f>
        <v>0</v>
      </c>
      <c r="L157" s="335">
        <f>L158</f>
        <v>0</v>
      </c>
    </row>
    <row r="158" spans="1:12" ht="14.25" customHeight="1">
      <c r="A158" s="47">
        <v>2</v>
      </c>
      <c r="B158" s="47">
        <v>8</v>
      </c>
      <c r="C158" s="47">
        <v>1</v>
      </c>
      <c r="D158" s="48"/>
      <c r="E158" s="49"/>
      <c r="F158" s="51"/>
      <c r="G158" s="46" t="s">
        <v>247</v>
      </c>
      <c r="H158" s="126">
        <v>126</v>
      </c>
      <c r="I158" s="333">
        <f>I159+I164</f>
        <v>0</v>
      </c>
      <c r="J158" s="334">
        <f>J159+J164</f>
        <v>0</v>
      </c>
      <c r="K158" s="333">
        <f>K159+K164</f>
        <v>0</v>
      </c>
      <c r="L158" s="335">
        <f>L159+L164</f>
        <v>0</v>
      </c>
    </row>
    <row r="159" spans="1:12" ht="13.5" customHeight="1">
      <c r="A159" s="43">
        <v>2</v>
      </c>
      <c r="B159" s="38">
        <v>8</v>
      </c>
      <c r="C159" s="40">
        <v>1</v>
      </c>
      <c r="D159" s="38">
        <v>1</v>
      </c>
      <c r="E159" s="39"/>
      <c r="F159" s="41"/>
      <c r="G159" s="42" t="s">
        <v>248</v>
      </c>
      <c r="H159" s="126">
        <v>127</v>
      </c>
      <c r="I159" s="331">
        <f>I160</f>
        <v>0</v>
      </c>
      <c r="J159" s="332">
        <f>J160</f>
        <v>0</v>
      </c>
      <c r="K159" s="331">
        <f>K160</f>
        <v>0</v>
      </c>
      <c r="L159" s="330">
        <f>L160</f>
        <v>0</v>
      </c>
    </row>
    <row r="160" spans="1:12" ht="13.5" customHeight="1">
      <c r="A160" s="43">
        <v>2</v>
      </c>
      <c r="B160" s="38">
        <v>8</v>
      </c>
      <c r="C160" s="34">
        <v>1</v>
      </c>
      <c r="D160" s="35">
        <v>1</v>
      </c>
      <c r="E160" s="33">
        <v>1</v>
      </c>
      <c r="F160" s="36"/>
      <c r="G160" s="42" t="s">
        <v>248</v>
      </c>
      <c r="H160" s="126">
        <v>128</v>
      </c>
      <c r="I160" s="333">
        <f>SUM(I161:I163)</f>
        <v>0</v>
      </c>
      <c r="J160" s="333">
        <f>SUM(J161:J163)</f>
        <v>0</v>
      </c>
      <c r="K160" s="333">
        <f>SUM(K161:K163)</f>
        <v>0</v>
      </c>
      <c r="L160" s="333">
        <f>SUM(L161:L163)</f>
        <v>0</v>
      </c>
    </row>
    <row r="161" spans="1:12" ht="13.5" customHeight="1">
      <c r="A161" s="38">
        <v>2</v>
      </c>
      <c r="B161" s="35">
        <v>8</v>
      </c>
      <c r="C161" s="40">
        <v>1</v>
      </c>
      <c r="D161" s="38">
        <v>1</v>
      </c>
      <c r="E161" s="39">
        <v>1</v>
      </c>
      <c r="F161" s="41">
        <v>1</v>
      </c>
      <c r="G161" s="42" t="s">
        <v>249</v>
      </c>
      <c r="H161" s="126">
        <v>129</v>
      </c>
      <c r="I161" s="343"/>
      <c r="J161" s="343"/>
      <c r="K161" s="343"/>
      <c r="L161" s="343"/>
    </row>
    <row r="162" spans="1:12" ht="15.75" customHeight="1">
      <c r="A162" s="47">
        <v>2</v>
      </c>
      <c r="B162" s="54">
        <v>8</v>
      </c>
      <c r="C162" s="79">
        <v>1</v>
      </c>
      <c r="D162" s="54">
        <v>1</v>
      </c>
      <c r="E162" s="55">
        <v>1</v>
      </c>
      <c r="F162" s="56">
        <v>2</v>
      </c>
      <c r="G162" s="57" t="s">
        <v>250</v>
      </c>
      <c r="H162" s="126">
        <v>130</v>
      </c>
      <c r="I162" s="347"/>
      <c r="J162" s="347"/>
      <c r="K162" s="347"/>
      <c r="L162" s="347"/>
    </row>
    <row r="163" spans="1:12">
      <c r="A163" s="74">
        <v>2</v>
      </c>
      <c r="B163" s="83">
        <v>8</v>
      </c>
      <c r="C163" s="57">
        <v>1</v>
      </c>
      <c r="D163" s="83">
        <v>1</v>
      </c>
      <c r="E163" s="84">
        <v>1</v>
      </c>
      <c r="F163" s="85">
        <v>3</v>
      </c>
      <c r="G163" s="57" t="s">
        <v>251</v>
      </c>
      <c r="H163" s="126">
        <v>131</v>
      </c>
      <c r="I163" s="347"/>
      <c r="J163" s="358"/>
      <c r="K163" s="347"/>
      <c r="L163" s="339"/>
    </row>
    <row r="164" spans="1:12" ht="15" customHeight="1">
      <c r="A164" s="43">
        <v>2</v>
      </c>
      <c r="B164" s="38">
        <v>8</v>
      </c>
      <c r="C164" s="40">
        <v>1</v>
      </c>
      <c r="D164" s="38">
        <v>2</v>
      </c>
      <c r="E164" s="39"/>
      <c r="F164" s="41"/>
      <c r="G164" s="42" t="s">
        <v>252</v>
      </c>
      <c r="H164" s="126">
        <v>132</v>
      </c>
      <c r="I164" s="331">
        <f t="shared" ref="I164:L165" si="17">I165</f>
        <v>0</v>
      </c>
      <c r="J164" s="332">
        <f t="shared" si="17"/>
        <v>0</v>
      </c>
      <c r="K164" s="331">
        <f t="shared" si="17"/>
        <v>0</v>
      </c>
      <c r="L164" s="330">
        <f t="shared" si="17"/>
        <v>0</v>
      </c>
    </row>
    <row r="165" spans="1:12">
      <c r="A165" s="43">
        <v>2</v>
      </c>
      <c r="B165" s="38">
        <v>8</v>
      </c>
      <c r="C165" s="40">
        <v>1</v>
      </c>
      <c r="D165" s="38">
        <v>2</v>
      </c>
      <c r="E165" s="39">
        <v>1</v>
      </c>
      <c r="F165" s="41"/>
      <c r="G165" s="42" t="s">
        <v>252</v>
      </c>
      <c r="H165" s="126">
        <v>133</v>
      </c>
      <c r="I165" s="331">
        <f t="shared" si="17"/>
        <v>0</v>
      </c>
      <c r="J165" s="332">
        <f t="shared" si="17"/>
        <v>0</v>
      </c>
      <c r="K165" s="331">
        <f t="shared" si="17"/>
        <v>0</v>
      </c>
      <c r="L165" s="330">
        <f t="shared" si="17"/>
        <v>0</v>
      </c>
    </row>
    <row r="166" spans="1:12">
      <c r="A166" s="47">
        <v>2</v>
      </c>
      <c r="B166" s="48">
        <v>8</v>
      </c>
      <c r="C166" s="50">
        <v>1</v>
      </c>
      <c r="D166" s="48">
        <v>2</v>
      </c>
      <c r="E166" s="49">
        <v>1</v>
      </c>
      <c r="F166" s="86">
        <v>1</v>
      </c>
      <c r="G166" s="42" t="s">
        <v>252</v>
      </c>
      <c r="H166" s="126">
        <v>134</v>
      </c>
      <c r="I166" s="328"/>
      <c r="J166" s="327"/>
      <c r="K166" s="327"/>
      <c r="L166" s="327"/>
    </row>
    <row r="167" spans="1:12" ht="39.75" customHeight="1">
      <c r="A167" s="68">
        <v>2</v>
      </c>
      <c r="B167" s="26">
        <v>9</v>
      </c>
      <c r="C167" s="28"/>
      <c r="D167" s="26"/>
      <c r="E167" s="27"/>
      <c r="F167" s="29"/>
      <c r="G167" s="28" t="s">
        <v>253</v>
      </c>
      <c r="H167" s="126">
        <v>135</v>
      </c>
      <c r="I167" s="331">
        <f>I168+I172</f>
        <v>0</v>
      </c>
      <c r="J167" s="332">
        <f>J168+J172</f>
        <v>0</v>
      </c>
      <c r="K167" s="331">
        <f>K168+K172</f>
        <v>0</v>
      </c>
      <c r="L167" s="330">
        <f>L168+L172</f>
        <v>0</v>
      </c>
    </row>
    <row r="168" spans="1:12" s="50" customFormat="1" ht="39" customHeight="1">
      <c r="A168" s="43">
        <v>2</v>
      </c>
      <c r="B168" s="38">
        <v>9</v>
      </c>
      <c r="C168" s="40">
        <v>1</v>
      </c>
      <c r="D168" s="38"/>
      <c r="E168" s="39"/>
      <c r="F168" s="41"/>
      <c r="G168" s="42" t="s">
        <v>254</v>
      </c>
      <c r="H168" s="126">
        <v>136</v>
      </c>
      <c r="I168" s="331">
        <f t="shared" ref="I168:L170" si="18">I169</f>
        <v>0</v>
      </c>
      <c r="J168" s="332">
        <f t="shared" si="18"/>
        <v>0</v>
      </c>
      <c r="K168" s="331">
        <f t="shared" si="18"/>
        <v>0</v>
      </c>
      <c r="L168" s="330">
        <f t="shared" si="18"/>
        <v>0</v>
      </c>
    </row>
    <row r="169" spans="1:12" ht="42.75" customHeight="1">
      <c r="A169" s="53">
        <v>2</v>
      </c>
      <c r="B169" s="35">
        <v>9</v>
      </c>
      <c r="C169" s="34">
        <v>1</v>
      </c>
      <c r="D169" s="35">
        <v>1</v>
      </c>
      <c r="E169" s="33"/>
      <c r="F169" s="36"/>
      <c r="G169" s="42" t="s">
        <v>254</v>
      </c>
      <c r="H169" s="126">
        <v>137</v>
      </c>
      <c r="I169" s="333">
        <f t="shared" si="18"/>
        <v>0</v>
      </c>
      <c r="J169" s="334">
        <f t="shared" si="18"/>
        <v>0</v>
      </c>
      <c r="K169" s="333">
        <f t="shared" si="18"/>
        <v>0</v>
      </c>
      <c r="L169" s="335">
        <f t="shared" si="18"/>
        <v>0</v>
      </c>
    </row>
    <row r="170" spans="1:12" ht="38.25" customHeight="1">
      <c r="A170" s="43">
        <v>2</v>
      </c>
      <c r="B170" s="38">
        <v>9</v>
      </c>
      <c r="C170" s="43">
        <v>1</v>
      </c>
      <c r="D170" s="38">
        <v>1</v>
      </c>
      <c r="E170" s="39">
        <v>1</v>
      </c>
      <c r="F170" s="41"/>
      <c r="G170" s="42" t="s">
        <v>254</v>
      </c>
      <c r="H170" s="126">
        <v>138</v>
      </c>
      <c r="I170" s="331">
        <f t="shared" si="18"/>
        <v>0</v>
      </c>
      <c r="J170" s="332">
        <f t="shared" si="18"/>
        <v>0</v>
      </c>
      <c r="K170" s="331">
        <f t="shared" si="18"/>
        <v>0</v>
      </c>
      <c r="L170" s="330">
        <f t="shared" si="18"/>
        <v>0</v>
      </c>
    </row>
    <row r="171" spans="1:12" ht="38.25" customHeight="1">
      <c r="A171" s="53">
        <v>2</v>
      </c>
      <c r="B171" s="35">
        <v>9</v>
      </c>
      <c r="C171" s="35">
        <v>1</v>
      </c>
      <c r="D171" s="35">
        <v>1</v>
      </c>
      <c r="E171" s="33">
        <v>1</v>
      </c>
      <c r="F171" s="36">
        <v>1</v>
      </c>
      <c r="G171" s="42" t="s">
        <v>254</v>
      </c>
      <c r="H171" s="126">
        <v>139</v>
      </c>
      <c r="I171" s="357"/>
      <c r="J171" s="357"/>
      <c r="K171" s="357"/>
      <c r="L171" s="357"/>
    </row>
    <row r="172" spans="1:12" ht="41.25" customHeight="1">
      <c r="A172" s="43">
        <v>2</v>
      </c>
      <c r="B172" s="38">
        <v>9</v>
      </c>
      <c r="C172" s="38">
        <v>2</v>
      </c>
      <c r="D172" s="38"/>
      <c r="E172" s="39"/>
      <c r="F172" s="41"/>
      <c r="G172" s="42" t="s">
        <v>255</v>
      </c>
      <c r="H172" s="126">
        <v>140</v>
      </c>
      <c r="I172" s="331">
        <f>SUM(I173+I178)</f>
        <v>0</v>
      </c>
      <c r="J172" s="331">
        <f>SUM(J173+J178)</f>
        <v>0</v>
      </c>
      <c r="K172" s="331">
        <f>SUM(K173+K178)</f>
        <v>0</v>
      </c>
      <c r="L172" s="331">
        <f>SUM(L173+L178)</f>
        <v>0</v>
      </c>
    </row>
    <row r="173" spans="1:12" ht="44.25" customHeight="1">
      <c r="A173" s="43">
        <v>2</v>
      </c>
      <c r="B173" s="38">
        <v>9</v>
      </c>
      <c r="C173" s="38">
        <v>2</v>
      </c>
      <c r="D173" s="35">
        <v>1</v>
      </c>
      <c r="E173" s="33"/>
      <c r="F173" s="36"/>
      <c r="G173" s="46" t="s">
        <v>256</v>
      </c>
      <c r="H173" s="126">
        <v>141</v>
      </c>
      <c r="I173" s="333">
        <f>I174</f>
        <v>0</v>
      </c>
      <c r="J173" s="334">
        <f>J174</f>
        <v>0</v>
      </c>
      <c r="K173" s="333">
        <f>K174</f>
        <v>0</v>
      </c>
      <c r="L173" s="335">
        <f>L174</f>
        <v>0</v>
      </c>
    </row>
    <row r="174" spans="1:12" ht="40.5" customHeight="1">
      <c r="A174" s="53">
        <v>2</v>
      </c>
      <c r="B174" s="35">
        <v>9</v>
      </c>
      <c r="C174" s="35">
        <v>2</v>
      </c>
      <c r="D174" s="38">
        <v>1</v>
      </c>
      <c r="E174" s="39">
        <v>1</v>
      </c>
      <c r="F174" s="41"/>
      <c r="G174" s="46" t="s">
        <v>256</v>
      </c>
      <c r="H174" s="126">
        <v>142</v>
      </c>
      <c r="I174" s="331">
        <f>SUM(I175:I177)</f>
        <v>0</v>
      </c>
      <c r="J174" s="332">
        <f>SUM(J175:J177)</f>
        <v>0</v>
      </c>
      <c r="K174" s="331">
        <f>SUM(K175:K177)</f>
        <v>0</v>
      </c>
      <c r="L174" s="330">
        <f>SUM(L175:L177)</f>
        <v>0</v>
      </c>
    </row>
    <row r="175" spans="1:12" ht="53.25" customHeight="1">
      <c r="A175" s="47">
        <v>2</v>
      </c>
      <c r="B175" s="54">
        <v>9</v>
      </c>
      <c r="C175" s="54">
        <v>2</v>
      </c>
      <c r="D175" s="54">
        <v>1</v>
      </c>
      <c r="E175" s="55">
        <v>1</v>
      </c>
      <c r="F175" s="56">
        <v>1</v>
      </c>
      <c r="G175" s="46" t="s">
        <v>257</v>
      </c>
      <c r="H175" s="126">
        <v>143</v>
      </c>
      <c r="I175" s="347"/>
      <c r="J175" s="352"/>
      <c r="K175" s="352"/>
      <c r="L175" s="352"/>
    </row>
    <row r="176" spans="1:12" ht="51.75" customHeight="1">
      <c r="A176" s="43">
        <v>2</v>
      </c>
      <c r="B176" s="38">
        <v>9</v>
      </c>
      <c r="C176" s="38">
        <v>2</v>
      </c>
      <c r="D176" s="38">
        <v>1</v>
      </c>
      <c r="E176" s="39">
        <v>1</v>
      </c>
      <c r="F176" s="41">
        <v>2</v>
      </c>
      <c r="G176" s="46" t="s">
        <v>258</v>
      </c>
      <c r="H176" s="126">
        <v>144</v>
      </c>
      <c r="I176" s="343"/>
      <c r="J176" s="329"/>
      <c r="K176" s="329"/>
      <c r="L176" s="329"/>
    </row>
    <row r="177" spans="1:12" ht="54.75" customHeight="1">
      <c r="A177" s="43">
        <v>2</v>
      </c>
      <c r="B177" s="38">
        <v>9</v>
      </c>
      <c r="C177" s="38">
        <v>2</v>
      </c>
      <c r="D177" s="38">
        <v>1</v>
      </c>
      <c r="E177" s="39">
        <v>1</v>
      </c>
      <c r="F177" s="41">
        <v>3</v>
      </c>
      <c r="G177" s="46" t="s">
        <v>259</v>
      </c>
      <c r="H177" s="126">
        <v>145</v>
      </c>
      <c r="I177" s="343"/>
      <c r="J177" s="343"/>
      <c r="K177" s="343"/>
      <c r="L177" s="343"/>
    </row>
    <row r="178" spans="1:12" ht="39" customHeight="1">
      <c r="A178" s="87">
        <v>2</v>
      </c>
      <c r="B178" s="87">
        <v>9</v>
      </c>
      <c r="C178" s="87">
        <v>2</v>
      </c>
      <c r="D178" s="87">
        <v>2</v>
      </c>
      <c r="E178" s="87"/>
      <c r="F178" s="87"/>
      <c r="G178" s="42" t="s">
        <v>260</v>
      </c>
      <c r="H178" s="126">
        <v>146</v>
      </c>
      <c r="I178" s="331">
        <f>I179</f>
        <v>0</v>
      </c>
      <c r="J178" s="332">
        <f>J179</f>
        <v>0</v>
      </c>
      <c r="K178" s="331">
        <f>K179</f>
        <v>0</v>
      </c>
      <c r="L178" s="330">
        <f>L179</f>
        <v>0</v>
      </c>
    </row>
    <row r="179" spans="1:12" ht="43.5" customHeight="1">
      <c r="A179" s="43">
        <v>2</v>
      </c>
      <c r="B179" s="38">
        <v>9</v>
      </c>
      <c r="C179" s="38">
        <v>2</v>
      </c>
      <c r="D179" s="38">
        <v>2</v>
      </c>
      <c r="E179" s="39">
        <v>1</v>
      </c>
      <c r="F179" s="41"/>
      <c r="G179" s="46" t="s">
        <v>261</v>
      </c>
      <c r="H179" s="126">
        <v>147</v>
      </c>
      <c r="I179" s="333">
        <f>SUM(I180:I182)</f>
        <v>0</v>
      </c>
      <c r="J179" s="333">
        <f>SUM(J180:J182)</f>
        <v>0</v>
      </c>
      <c r="K179" s="333">
        <f>SUM(K180:K182)</f>
        <v>0</v>
      </c>
      <c r="L179" s="333">
        <f>SUM(L180:L182)</f>
        <v>0</v>
      </c>
    </row>
    <row r="180" spans="1:12" ht="54.75" customHeight="1">
      <c r="A180" s="43">
        <v>2</v>
      </c>
      <c r="B180" s="38">
        <v>9</v>
      </c>
      <c r="C180" s="38">
        <v>2</v>
      </c>
      <c r="D180" s="38">
        <v>2</v>
      </c>
      <c r="E180" s="38">
        <v>1</v>
      </c>
      <c r="F180" s="41">
        <v>1</v>
      </c>
      <c r="G180" s="88" t="s">
        <v>262</v>
      </c>
      <c r="H180" s="126">
        <v>148</v>
      </c>
      <c r="I180" s="343"/>
      <c r="J180" s="352"/>
      <c r="K180" s="352"/>
      <c r="L180" s="352"/>
    </row>
    <row r="181" spans="1:12" ht="54" customHeight="1">
      <c r="A181" s="48">
        <v>2</v>
      </c>
      <c r="B181" s="50">
        <v>9</v>
      </c>
      <c r="C181" s="48">
        <v>2</v>
      </c>
      <c r="D181" s="49">
        <v>2</v>
      </c>
      <c r="E181" s="49">
        <v>1</v>
      </c>
      <c r="F181" s="51">
        <v>2</v>
      </c>
      <c r="G181" s="73" t="s">
        <v>263</v>
      </c>
      <c r="H181" s="126">
        <v>149</v>
      </c>
      <c r="I181" s="352"/>
      <c r="J181" s="327"/>
      <c r="K181" s="327"/>
      <c r="L181" s="327"/>
    </row>
    <row r="182" spans="1:12" ht="54" customHeight="1">
      <c r="A182" s="38">
        <v>2</v>
      </c>
      <c r="B182" s="79">
        <v>9</v>
      </c>
      <c r="C182" s="54">
        <v>2</v>
      </c>
      <c r="D182" s="55">
        <v>2</v>
      </c>
      <c r="E182" s="55">
        <v>1</v>
      </c>
      <c r="F182" s="56">
        <v>3</v>
      </c>
      <c r="G182" s="57" t="s">
        <v>264</v>
      </c>
      <c r="H182" s="126">
        <v>150</v>
      </c>
      <c r="I182" s="329"/>
      <c r="J182" s="329"/>
      <c r="K182" s="329"/>
      <c r="L182" s="329"/>
    </row>
    <row r="183" spans="1:12" ht="76.5" customHeight="1">
      <c r="A183" s="26">
        <v>3</v>
      </c>
      <c r="B183" s="28"/>
      <c r="C183" s="26"/>
      <c r="D183" s="27"/>
      <c r="E183" s="27"/>
      <c r="F183" s="29"/>
      <c r="G183" s="78" t="s">
        <v>265</v>
      </c>
      <c r="H183" s="126">
        <v>151</v>
      </c>
      <c r="I183" s="344">
        <f>SUM(I184+I237+I302)</f>
        <v>8602200</v>
      </c>
      <c r="J183" s="356">
        <f>SUM(J184+J237+J302)</f>
        <v>4322200</v>
      </c>
      <c r="K183" s="345">
        <f>SUM(K184+K237+K302)</f>
        <v>1848215.71</v>
      </c>
      <c r="L183" s="344">
        <f>SUM(L184+L237+L302)</f>
        <v>1848215.71</v>
      </c>
    </row>
    <row r="184" spans="1:12" ht="34.5" customHeight="1">
      <c r="A184" s="68">
        <v>3</v>
      </c>
      <c r="B184" s="26">
        <v>1</v>
      </c>
      <c r="C184" s="45"/>
      <c r="D184" s="32"/>
      <c r="E184" s="32"/>
      <c r="F184" s="82"/>
      <c r="G184" s="65" t="s">
        <v>266</v>
      </c>
      <c r="H184" s="126">
        <v>152</v>
      </c>
      <c r="I184" s="330">
        <f>SUM(I185+I208+I215+I227+I231)</f>
        <v>8602200</v>
      </c>
      <c r="J184" s="335">
        <f>SUM(J185+J208+J215+J227+J231)</f>
        <v>4322200</v>
      </c>
      <c r="K184" s="335">
        <f>SUM(K185+K208+K215+K227+K231)</f>
        <v>1848215.71</v>
      </c>
      <c r="L184" s="335">
        <f>SUM(L185+L208+L215+L227+L231)</f>
        <v>1848215.71</v>
      </c>
    </row>
    <row r="185" spans="1:12" ht="30.75" customHeight="1">
      <c r="A185" s="35">
        <v>3</v>
      </c>
      <c r="B185" s="34">
        <v>1</v>
      </c>
      <c r="C185" s="35">
        <v>1</v>
      </c>
      <c r="D185" s="33"/>
      <c r="E185" s="33"/>
      <c r="F185" s="89"/>
      <c r="G185" s="59" t="s">
        <v>267</v>
      </c>
      <c r="H185" s="126">
        <v>153</v>
      </c>
      <c r="I185" s="335">
        <f>SUM(I186+I189+I194+I200+I205)</f>
        <v>5508000</v>
      </c>
      <c r="J185" s="332">
        <f>SUM(J186+J189+J194+J200+J205)</f>
        <v>3508000</v>
      </c>
      <c r="K185" s="331">
        <f>SUM(K186+K189+K194+K200+K205)</f>
        <v>1395178.4</v>
      </c>
      <c r="L185" s="330">
        <f>SUM(L186+L189+L194+L200+L205)</f>
        <v>1395178.4</v>
      </c>
    </row>
    <row r="186" spans="1:12" ht="12.75" customHeight="1">
      <c r="A186" s="38">
        <v>3</v>
      </c>
      <c r="B186" s="40">
        <v>1</v>
      </c>
      <c r="C186" s="38">
        <v>1</v>
      </c>
      <c r="D186" s="39">
        <v>1</v>
      </c>
      <c r="E186" s="39"/>
      <c r="F186" s="90"/>
      <c r="G186" s="59" t="s">
        <v>268</v>
      </c>
      <c r="H186" s="126">
        <v>154</v>
      </c>
      <c r="I186" s="330">
        <f t="shared" ref="I186:L187" si="19">I187</f>
        <v>0</v>
      </c>
      <c r="J186" s="334">
        <f t="shared" si="19"/>
        <v>0</v>
      </c>
      <c r="K186" s="333">
        <f t="shared" si="19"/>
        <v>0</v>
      </c>
      <c r="L186" s="335">
        <f t="shared" si="19"/>
        <v>0</v>
      </c>
    </row>
    <row r="187" spans="1:12" ht="13.5" customHeight="1">
      <c r="A187" s="38">
        <v>3</v>
      </c>
      <c r="B187" s="40">
        <v>1</v>
      </c>
      <c r="C187" s="38">
        <v>1</v>
      </c>
      <c r="D187" s="39">
        <v>1</v>
      </c>
      <c r="E187" s="39">
        <v>1</v>
      </c>
      <c r="F187" s="69"/>
      <c r="G187" s="59" t="s">
        <v>268</v>
      </c>
      <c r="H187" s="126">
        <v>155</v>
      </c>
      <c r="I187" s="335">
        <f t="shared" si="19"/>
        <v>0</v>
      </c>
      <c r="J187" s="330">
        <f t="shared" si="19"/>
        <v>0</v>
      </c>
      <c r="K187" s="330">
        <f t="shared" si="19"/>
        <v>0</v>
      </c>
      <c r="L187" s="330">
        <f t="shared" si="19"/>
        <v>0</v>
      </c>
    </row>
    <row r="188" spans="1:12" ht="13.5" customHeight="1">
      <c r="A188" s="38">
        <v>3</v>
      </c>
      <c r="B188" s="40">
        <v>1</v>
      </c>
      <c r="C188" s="38">
        <v>1</v>
      </c>
      <c r="D188" s="39">
        <v>1</v>
      </c>
      <c r="E188" s="39">
        <v>1</v>
      </c>
      <c r="F188" s="69">
        <v>1</v>
      </c>
      <c r="G188" s="59" t="s">
        <v>268</v>
      </c>
      <c r="H188" s="126">
        <v>156</v>
      </c>
      <c r="I188" s="327"/>
      <c r="J188" s="327"/>
      <c r="K188" s="327"/>
      <c r="L188" s="327"/>
    </row>
    <row r="189" spans="1:12" ht="14.25" customHeight="1">
      <c r="A189" s="35">
        <v>3</v>
      </c>
      <c r="B189" s="33">
        <v>1</v>
      </c>
      <c r="C189" s="33">
        <v>1</v>
      </c>
      <c r="D189" s="33">
        <v>2</v>
      </c>
      <c r="E189" s="33"/>
      <c r="F189" s="36"/>
      <c r="G189" s="46" t="s">
        <v>269</v>
      </c>
      <c r="H189" s="126">
        <v>157</v>
      </c>
      <c r="I189" s="335">
        <f>I190</f>
        <v>0</v>
      </c>
      <c r="J189" s="334">
        <f>J190</f>
        <v>0</v>
      </c>
      <c r="K189" s="333">
        <f>K190</f>
        <v>0</v>
      </c>
      <c r="L189" s="335">
        <f>L190</f>
        <v>0</v>
      </c>
    </row>
    <row r="190" spans="1:12" ht="13.5" customHeight="1">
      <c r="A190" s="38">
        <v>3</v>
      </c>
      <c r="B190" s="39">
        <v>1</v>
      </c>
      <c r="C190" s="39">
        <v>1</v>
      </c>
      <c r="D190" s="39">
        <v>2</v>
      </c>
      <c r="E190" s="39">
        <v>1</v>
      </c>
      <c r="F190" s="41"/>
      <c r="G190" s="46" t="s">
        <v>269</v>
      </c>
      <c r="H190" s="126">
        <v>158</v>
      </c>
      <c r="I190" s="330">
        <f>SUM(I191:I193)</f>
        <v>0</v>
      </c>
      <c r="J190" s="332">
        <f>SUM(J191:J193)</f>
        <v>0</v>
      </c>
      <c r="K190" s="331">
        <f>SUM(K191:K193)</f>
        <v>0</v>
      </c>
      <c r="L190" s="330">
        <f>SUM(L191:L193)</f>
        <v>0</v>
      </c>
    </row>
    <row r="191" spans="1:12" ht="14.25" customHeight="1">
      <c r="A191" s="35">
        <v>3</v>
      </c>
      <c r="B191" s="33">
        <v>1</v>
      </c>
      <c r="C191" s="33">
        <v>1</v>
      </c>
      <c r="D191" s="33">
        <v>2</v>
      </c>
      <c r="E191" s="33">
        <v>1</v>
      </c>
      <c r="F191" s="36">
        <v>1</v>
      </c>
      <c r="G191" s="46" t="s">
        <v>270</v>
      </c>
      <c r="H191" s="126">
        <v>159</v>
      </c>
      <c r="I191" s="352"/>
      <c r="J191" s="352"/>
      <c r="K191" s="352"/>
      <c r="L191" s="329"/>
    </row>
    <row r="192" spans="1:12" ht="14.25" customHeight="1">
      <c r="A192" s="38">
        <v>3</v>
      </c>
      <c r="B192" s="39">
        <v>1</v>
      </c>
      <c r="C192" s="39">
        <v>1</v>
      </c>
      <c r="D192" s="39">
        <v>2</v>
      </c>
      <c r="E192" s="39">
        <v>1</v>
      </c>
      <c r="F192" s="41">
        <v>2</v>
      </c>
      <c r="G192" s="42" t="s">
        <v>271</v>
      </c>
      <c r="H192" s="126">
        <v>160</v>
      </c>
      <c r="I192" s="327"/>
      <c r="J192" s="327"/>
      <c r="K192" s="327"/>
      <c r="L192" s="327"/>
    </row>
    <row r="193" spans="1:12" ht="26.25" customHeight="1">
      <c r="A193" s="35">
        <v>3</v>
      </c>
      <c r="B193" s="33">
        <v>1</v>
      </c>
      <c r="C193" s="33">
        <v>1</v>
      </c>
      <c r="D193" s="33">
        <v>2</v>
      </c>
      <c r="E193" s="33">
        <v>1</v>
      </c>
      <c r="F193" s="36">
        <v>3</v>
      </c>
      <c r="G193" s="46" t="s">
        <v>272</v>
      </c>
      <c r="H193" s="126">
        <v>161</v>
      </c>
      <c r="I193" s="352"/>
      <c r="J193" s="352"/>
      <c r="K193" s="352"/>
      <c r="L193" s="329"/>
    </row>
    <row r="194" spans="1:12" ht="14.25" customHeight="1">
      <c r="A194" s="38">
        <v>3</v>
      </c>
      <c r="B194" s="39">
        <v>1</v>
      </c>
      <c r="C194" s="39">
        <v>1</v>
      </c>
      <c r="D194" s="39">
        <v>3</v>
      </c>
      <c r="E194" s="39"/>
      <c r="F194" s="41"/>
      <c r="G194" s="42" t="s">
        <v>273</v>
      </c>
      <c r="H194" s="126">
        <v>162</v>
      </c>
      <c r="I194" s="330">
        <f>I195</f>
        <v>5508000</v>
      </c>
      <c r="J194" s="332">
        <f>J195</f>
        <v>3508000</v>
      </c>
      <c r="K194" s="331">
        <f>K195</f>
        <v>1395178.4</v>
      </c>
      <c r="L194" s="330">
        <f>L195</f>
        <v>1395178.4</v>
      </c>
    </row>
    <row r="195" spans="1:12" ht="14.25" customHeight="1">
      <c r="A195" s="38">
        <v>3</v>
      </c>
      <c r="B195" s="39">
        <v>1</v>
      </c>
      <c r="C195" s="39">
        <v>1</v>
      </c>
      <c r="D195" s="39">
        <v>3</v>
      </c>
      <c r="E195" s="39">
        <v>1</v>
      </c>
      <c r="F195" s="41"/>
      <c r="G195" s="42" t="s">
        <v>273</v>
      </c>
      <c r="H195" s="126">
        <v>163</v>
      </c>
      <c r="I195" s="330">
        <f>SUM(I196:I199)</f>
        <v>5508000</v>
      </c>
      <c r="J195" s="330">
        <f>SUM(J196:J199)</f>
        <v>3508000</v>
      </c>
      <c r="K195" s="330">
        <f>SUM(K196:K199)</f>
        <v>1395178.4</v>
      </c>
      <c r="L195" s="330">
        <f>SUM(L196:L199)</f>
        <v>1395178.4</v>
      </c>
    </row>
    <row r="196" spans="1:12" ht="13.5" customHeight="1">
      <c r="A196" s="38">
        <v>3</v>
      </c>
      <c r="B196" s="39">
        <v>1</v>
      </c>
      <c r="C196" s="39">
        <v>1</v>
      </c>
      <c r="D196" s="39">
        <v>3</v>
      </c>
      <c r="E196" s="39">
        <v>1</v>
      </c>
      <c r="F196" s="41">
        <v>1</v>
      </c>
      <c r="G196" s="42" t="s">
        <v>274</v>
      </c>
      <c r="H196" s="126">
        <v>164</v>
      </c>
      <c r="I196" s="327"/>
      <c r="J196" s="327"/>
      <c r="K196" s="327"/>
      <c r="L196" s="329"/>
    </row>
    <row r="197" spans="1:12" ht="15.75" customHeight="1">
      <c r="A197" s="38">
        <v>3</v>
      </c>
      <c r="B197" s="39">
        <v>1</v>
      </c>
      <c r="C197" s="39">
        <v>1</v>
      </c>
      <c r="D197" s="39">
        <v>3</v>
      </c>
      <c r="E197" s="39">
        <v>1</v>
      </c>
      <c r="F197" s="41">
        <v>2</v>
      </c>
      <c r="G197" s="42" t="s">
        <v>275</v>
      </c>
      <c r="H197" s="126">
        <v>165</v>
      </c>
      <c r="I197" s="352">
        <v>50000</v>
      </c>
      <c r="J197" s="327">
        <v>50000</v>
      </c>
      <c r="K197" s="327"/>
      <c r="L197" s="327"/>
    </row>
    <row r="198" spans="1:12" ht="15.75" customHeight="1">
      <c r="A198" s="38">
        <v>3</v>
      </c>
      <c r="B198" s="39">
        <v>1</v>
      </c>
      <c r="C198" s="39">
        <v>1</v>
      </c>
      <c r="D198" s="39">
        <v>3</v>
      </c>
      <c r="E198" s="39">
        <v>1</v>
      </c>
      <c r="F198" s="41">
        <v>3</v>
      </c>
      <c r="G198" s="59" t="s">
        <v>276</v>
      </c>
      <c r="H198" s="126">
        <v>166</v>
      </c>
      <c r="I198" s="352"/>
      <c r="J198" s="339"/>
      <c r="K198" s="339"/>
      <c r="L198" s="339"/>
    </row>
    <row r="199" spans="1:12" ht="26.4">
      <c r="A199" s="48">
        <v>3</v>
      </c>
      <c r="B199" s="49">
        <v>1</v>
      </c>
      <c r="C199" s="49">
        <v>1</v>
      </c>
      <c r="D199" s="49">
        <v>3</v>
      </c>
      <c r="E199" s="49">
        <v>1</v>
      </c>
      <c r="F199" s="51">
        <v>4</v>
      </c>
      <c r="G199" s="355" t="s">
        <v>277</v>
      </c>
      <c r="H199" s="126">
        <v>167</v>
      </c>
      <c r="I199" s="354">
        <v>5458000</v>
      </c>
      <c r="J199" s="353">
        <v>3458000</v>
      </c>
      <c r="K199" s="327">
        <v>1395178.4</v>
      </c>
      <c r="L199" s="327">
        <v>1395178.4</v>
      </c>
    </row>
    <row r="200" spans="1:12" ht="18" customHeight="1">
      <c r="A200" s="48">
        <v>3</v>
      </c>
      <c r="B200" s="49">
        <v>1</v>
      </c>
      <c r="C200" s="49">
        <v>1</v>
      </c>
      <c r="D200" s="49">
        <v>4</v>
      </c>
      <c r="E200" s="49"/>
      <c r="F200" s="51"/>
      <c r="G200" s="73" t="s">
        <v>278</v>
      </c>
      <c r="H200" s="126">
        <v>168</v>
      </c>
      <c r="I200" s="330">
        <f>I201</f>
        <v>0</v>
      </c>
      <c r="J200" s="351">
        <f>J201</f>
        <v>0</v>
      </c>
      <c r="K200" s="350">
        <f>K201</f>
        <v>0</v>
      </c>
      <c r="L200" s="349">
        <f>L201</f>
        <v>0</v>
      </c>
    </row>
    <row r="201" spans="1:12" ht="13.5" customHeight="1">
      <c r="A201" s="38">
        <v>3</v>
      </c>
      <c r="B201" s="39">
        <v>1</v>
      </c>
      <c r="C201" s="39">
        <v>1</v>
      </c>
      <c r="D201" s="39">
        <v>4</v>
      </c>
      <c r="E201" s="39">
        <v>1</v>
      </c>
      <c r="F201" s="41"/>
      <c r="G201" s="73" t="s">
        <v>278</v>
      </c>
      <c r="H201" s="126">
        <v>169</v>
      </c>
      <c r="I201" s="335">
        <f>SUM(I202:I204)</f>
        <v>0</v>
      </c>
      <c r="J201" s="332">
        <f>SUM(J202:J204)</f>
        <v>0</v>
      </c>
      <c r="K201" s="331">
        <f>SUM(K202:K204)</f>
        <v>0</v>
      </c>
      <c r="L201" s="330">
        <f>SUM(L202:L204)</f>
        <v>0</v>
      </c>
    </row>
    <row r="202" spans="1:12" ht="17.25" customHeight="1">
      <c r="A202" s="38">
        <v>3</v>
      </c>
      <c r="B202" s="39">
        <v>1</v>
      </c>
      <c r="C202" s="39">
        <v>1</v>
      </c>
      <c r="D202" s="39">
        <v>4</v>
      </c>
      <c r="E202" s="39">
        <v>1</v>
      </c>
      <c r="F202" s="41">
        <v>1</v>
      </c>
      <c r="G202" s="42" t="s">
        <v>279</v>
      </c>
      <c r="H202" s="126">
        <v>170</v>
      </c>
      <c r="I202" s="327"/>
      <c r="J202" s="327"/>
      <c r="K202" s="327"/>
      <c r="L202" s="329"/>
    </row>
    <row r="203" spans="1:12" ht="25.5" customHeight="1">
      <c r="A203" s="35">
        <v>3</v>
      </c>
      <c r="B203" s="33">
        <v>1</v>
      </c>
      <c r="C203" s="33">
        <v>1</v>
      </c>
      <c r="D203" s="33">
        <v>4</v>
      </c>
      <c r="E203" s="33">
        <v>1</v>
      </c>
      <c r="F203" s="36">
        <v>2</v>
      </c>
      <c r="G203" s="46" t="s">
        <v>280</v>
      </c>
      <c r="H203" s="126">
        <v>171</v>
      </c>
      <c r="I203" s="352"/>
      <c r="J203" s="352"/>
      <c r="K203" s="343"/>
      <c r="L203" s="327"/>
    </row>
    <row r="204" spans="1:12" ht="14.25" customHeight="1">
      <c r="A204" s="38">
        <v>3</v>
      </c>
      <c r="B204" s="39">
        <v>1</v>
      </c>
      <c r="C204" s="39">
        <v>1</v>
      </c>
      <c r="D204" s="39">
        <v>4</v>
      </c>
      <c r="E204" s="39">
        <v>1</v>
      </c>
      <c r="F204" s="41">
        <v>3</v>
      </c>
      <c r="G204" s="42" t="s">
        <v>281</v>
      </c>
      <c r="H204" s="126">
        <v>172</v>
      </c>
      <c r="I204" s="352"/>
      <c r="J204" s="352"/>
      <c r="K204" s="352"/>
      <c r="L204" s="327"/>
    </row>
    <row r="205" spans="1:12" ht="25.5" customHeight="1">
      <c r="A205" s="38">
        <v>3</v>
      </c>
      <c r="B205" s="39">
        <v>1</v>
      </c>
      <c r="C205" s="39">
        <v>1</v>
      </c>
      <c r="D205" s="39">
        <v>5</v>
      </c>
      <c r="E205" s="39"/>
      <c r="F205" s="41"/>
      <c r="G205" s="42" t="s">
        <v>282</v>
      </c>
      <c r="H205" s="126">
        <v>173</v>
      </c>
      <c r="I205" s="330">
        <f t="shared" ref="I205:L206" si="20">I206</f>
        <v>0</v>
      </c>
      <c r="J205" s="332">
        <f t="shared" si="20"/>
        <v>0</v>
      </c>
      <c r="K205" s="331">
        <f t="shared" si="20"/>
        <v>0</v>
      </c>
      <c r="L205" s="330">
        <f t="shared" si="20"/>
        <v>0</v>
      </c>
    </row>
    <row r="206" spans="1:12" ht="26.25" customHeight="1">
      <c r="A206" s="48">
        <v>3</v>
      </c>
      <c r="B206" s="49">
        <v>1</v>
      </c>
      <c r="C206" s="49">
        <v>1</v>
      </c>
      <c r="D206" s="49">
        <v>5</v>
      </c>
      <c r="E206" s="49">
        <v>1</v>
      </c>
      <c r="F206" s="51"/>
      <c r="G206" s="42" t="s">
        <v>282</v>
      </c>
      <c r="H206" s="126">
        <v>174</v>
      </c>
      <c r="I206" s="331">
        <f t="shared" si="20"/>
        <v>0</v>
      </c>
      <c r="J206" s="331">
        <f t="shared" si="20"/>
        <v>0</v>
      </c>
      <c r="K206" s="331">
        <f t="shared" si="20"/>
        <v>0</v>
      </c>
      <c r="L206" s="331">
        <f t="shared" si="20"/>
        <v>0</v>
      </c>
    </row>
    <row r="207" spans="1:12" ht="27" customHeight="1">
      <c r="A207" s="38">
        <v>3</v>
      </c>
      <c r="B207" s="39">
        <v>1</v>
      </c>
      <c r="C207" s="39">
        <v>1</v>
      </c>
      <c r="D207" s="39">
        <v>5</v>
      </c>
      <c r="E207" s="39">
        <v>1</v>
      </c>
      <c r="F207" s="41">
        <v>1</v>
      </c>
      <c r="G207" s="42" t="s">
        <v>282</v>
      </c>
      <c r="H207" s="126">
        <v>175</v>
      </c>
      <c r="I207" s="352"/>
      <c r="J207" s="327"/>
      <c r="K207" s="327"/>
      <c r="L207" s="327"/>
    </row>
    <row r="208" spans="1:12" ht="26.25" customHeight="1">
      <c r="A208" s="48">
        <v>3</v>
      </c>
      <c r="B208" s="49">
        <v>1</v>
      </c>
      <c r="C208" s="49">
        <v>2</v>
      </c>
      <c r="D208" s="49"/>
      <c r="E208" s="49"/>
      <c r="F208" s="51"/>
      <c r="G208" s="73" t="s">
        <v>283</v>
      </c>
      <c r="H208" s="126">
        <v>176</v>
      </c>
      <c r="I208" s="330">
        <f t="shared" ref="I208:L209" si="21">I209</f>
        <v>3094200</v>
      </c>
      <c r="J208" s="351">
        <f t="shared" si="21"/>
        <v>814200</v>
      </c>
      <c r="K208" s="350">
        <f t="shared" si="21"/>
        <v>453037.31</v>
      </c>
      <c r="L208" s="349">
        <f t="shared" si="21"/>
        <v>453037.31</v>
      </c>
    </row>
    <row r="209" spans="1:16" ht="25.5" customHeight="1">
      <c r="A209" s="38">
        <v>3</v>
      </c>
      <c r="B209" s="39">
        <v>1</v>
      </c>
      <c r="C209" s="39">
        <v>2</v>
      </c>
      <c r="D209" s="39">
        <v>1</v>
      </c>
      <c r="E209" s="39"/>
      <c r="F209" s="41"/>
      <c r="G209" s="73" t="s">
        <v>283</v>
      </c>
      <c r="H209" s="126">
        <v>177</v>
      </c>
      <c r="I209" s="335">
        <f t="shared" si="21"/>
        <v>3094200</v>
      </c>
      <c r="J209" s="332">
        <f t="shared" si="21"/>
        <v>814200</v>
      </c>
      <c r="K209" s="331">
        <f t="shared" si="21"/>
        <v>453037.31</v>
      </c>
      <c r="L209" s="330">
        <f t="shared" si="21"/>
        <v>453037.31</v>
      </c>
    </row>
    <row r="210" spans="1:16" ht="26.25" customHeight="1">
      <c r="A210" s="35">
        <v>3</v>
      </c>
      <c r="B210" s="33">
        <v>1</v>
      </c>
      <c r="C210" s="33">
        <v>2</v>
      </c>
      <c r="D210" s="33">
        <v>1</v>
      </c>
      <c r="E210" s="33">
        <v>1</v>
      </c>
      <c r="F210" s="36"/>
      <c r="G210" s="73" t="s">
        <v>283</v>
      </c>
      <c r="H210" s="126">
        <v>178</v>
      </c>
      <c r="I210" s="330">
        <f>SUM(I211:I214)</f>
        <v>3094200</v>
      </c>
      <c r="J210" s="334">
        <f>SUM(J211:J214)</f>
        <v>814200</v>
      </c>
      <c r="K210" s="333">
        <f>SUM(K211:K214)</f>
        <v>453037.31</v>
      </c>
      <c r="L210" s="335">
        <f>SUM(L211:L214)</f>
        <v>453037.31</v>
      </c>
    </row>
    <row r="211" spans="1:16" ht="41.25" customHeight="1">
      <c r="A211" s="38">
        <v>3</v>
      </c>
      <c r="B211" s="39">
        <v>1</v>
      </c>
      <c r="C211" s="39">
        <v>2</v>
      </c>
      <c r="D211" s="39">
        <v>1</v>
      </c>
      <c r="E211" s="39">
        <v>1</v>
      </c>
      <c r="F211" s="62">
        <v>2</v>
      </c>
      <c r="G211" s="42" t="s">
        <v>284</v>
      </c>
      <c r="H211" s="126">
        <v>179</v>
      </c>
      <c r="I211" s="327">
        <v>3094200</v>
      </c>
      <c r="J211" s="327">
        <v>814200</v>
      </c>
      <c r="K211" s="327">
        <v>453037.31</v>
      </c>
      <c r="L211" s="327">
        <v>453037.31</v>
      </c>
    </row>
    <row r="212" spans="1:16" ht="14.25" customHeight="1">
      <c r="A212" s="38">
        <v>3</v>
      </c>
      <c r="B212" s="39">
        <v>1</v>
      </c>
      <c r="C212" s="39">
        <v>2</v>
      </c>
      <c r="D212" s="38">
        <v>1</v>
      </c>
      <c r="E212" s="39">
        <v>1</v>
      </c>
      <c r="F212" s="62">
        <v>3</v>
      </c>
      <c r="G212" s="42" t="s">
        <v>285</v>
      </c>
      <c r="H212" s="126">
        <v>180</v>
      </c>
      <c r="I212" s="327"/>
      <c r="J212" s="327"/>
      <c r="K212" s="327"/>
      <c r="L212" s="327"/>
    </row>
    <row r="213" spans="1:16" ht="18.75" customHeight="1">
      <c r="A213" s="38">
        <v>3</v>
      </c>
      <c r="B213" s="39">
        <v>1</v>
      </c>
      <c r="C213" s="39">
        <v>2</v>
      </c>
      <c r="D213" s="38">
        <v>1</v>
      </c>
      <c r="E213" s="39">
        <v>1</v>
      </c>
      <c r="F213" s="62">
        <v>4</v>
      </c>
      <c r="G213" s="42" t="s">
        <v>286</v>
      </c>
      <c r="H213" s="126">
        <v>181</v>
      </c>
      <c r="I213" s="327"/>
      <c r="J213" s="327"/>
      <c r="K213" s="327"/>
      <c r="L213" s="327"/>
    </row>
    <row r="214" spans="1:16" ht="17.25" customHeight="1">
      <c r="A214" s="48">
        <v>3</v>
      </c>
      <c r="B214" s="55">
        <v>1</v>
      </c>
      <c r="C214" s="55">
        <v>2</v>
      </c>
      <c r="D214" s="54">
        <v>1</v>
      </c>
      <c r="E214" s="55">
        <v>1</v>
      </c>
      <c r="F214" s="85">
        <v>5</v>
      </c>
      <c r="G214" s="57" t="s">
        <v>287</v>
      </c>
      <c r="H214" s="126">
        <v>182</v>
      </c>
      <c r="I214" s="327"/>
      <c r="J214" s="327"/>
      <c r="K214" s="327"/>
      <c r="L214" s="329"/>
    </row>
    <row r="215" spans="1:16" ht="15" customHeight="1">
      <c r="A215" s="38">
        <v>3</v>
      </c>
      <c r="B215" s="39">
        <v>1</v>
      </c>
      <c r="C215" s="39">
        <v>3</v>
      </c>
      <c r="D215" s="38"/>
      <c r="E215" s="39"/>
      <c r="F215" s="41"/>
      <c r="G215" s="42" t="s">
        <v>288</v>
      </c>
      <c r="H215" s="126">
        <v>183</v>
      </c>
      <c r="I215" s="330">
        <f>SUM(I216+I219)</f>
        <v>0</v>
      </c>
      <c r="J215" s="332">
        <f>SUM(J216+J219)</f>
        <v>0</v>
      </c>
      <c r="K215" s="331">
        <f>SUM(K216+K219)</f>
        <v>0</v>
      </c>
      <c r="L215" s="330">
        <f>SUM(L216+L219)</f>
        <v>0</v>
      </c>
    </row>
    <row r="216" spans="1:16" ht="27.75" customHeight="1">
      <c r="A216" s="35">
        <v>3</v>
      </c>
      <c r="B216" s="33">
        <v>1</v>
      </c>
      <c r="C216" s="33">
        <v>3</v>
      </c>
      <c r="D216" s="35">
        <v>1</v>
      </c>
      <c r="E216" s="38"/>
      <c r="F216" s="36"/>
      <c r="G216" s="46" t="s">
        <v>289</v>
      </c>
      <c r="H216" s="126">
        <v>184</v>
      </c>
      <c r="I216" s="335">
        <f t="shared" ref="I216:L217" si="22">I217</f>
        <v>0</v>
      </c>
      <c r="J216" s="334">
        <f t="shared" si="22"/>
        <v>0</v>
      </c>
      <c r="K216" s="333">
        <f t="shared" si="22"/>
        <v>0</v>
      </c>
      <c r="L216" s="335">
        <f t="shared" si="22"/>
        <v>0</v>
      </c>
    </row>
    <row r="217" spans="1:16" ht="30.75" customHeight="1">
      <c r="A217" s="38">
        <v>3</v>
      </c>
      <c r="B217" s="39">
        <v>1</v>
      </c>
      <c r="C217" s="39">
        <v>3</v>
      </c>
      <c r="D217" s="38">
        <v>1</v>
      </c>
      <c r="E217" s="38">
        <v>1</v>
      </c>
      <c r="F217" s="41"/>
      <c r="G217" s="46" t="s">
        <v>289</v>
      </c>
      <c r="H217" s="126">
        <v>185</v>
      </c>
      <c r="I217" s="330">
        <f t="shared" si="22"/>
        <v>0</v>
      </c>
      <c r="J217" s="332">
        <f t="shared" si="22"/>
        <v>0</v>
      </c>
      <c r="K217" s="331">
        <f t="shared" si="22"/>
        <v>0</v>
      </c>
      <c r="L217" s="330">
        <f t="shared" si="22"/>
        <v>0</v>
      </c>
    </row>
    <row r="218" spans="1:16" ht="27.75" customHeight="1">
      <c r="A218" s="38">
        <v>3</v>
      </c>
      <c r="B218" s="40">
        <v>1</v>
      </c>
      <c r="C218" s="38">
        <v>3</v>
      </c>
      <c r="D218" s="39">
        <v>1</v>
      </c>
      <c r="E218" s="39">
        <v>1</v>
      </c>
      <c r="F218" s="41">
        <v>1</v>
      </c>
      <c r="G218" s="46" t="s">
        <v>289</v>
      </c>
      <c r="H218" s="126">
        <v>186</v>
      </c>
      <c r="I218" s="329"/>
      <c r="J218" s="329"/>
      <c r="K218" s="329"/>
      <c r="L218" s="329"/>
    </row>
    <row r="219" spans="1:16" ht="15" customHeight="1">
      <c r="A219" s="38">
        <v>3</v>
      </c>
      <c r="B219" s="40">
        <v>1</v>
      </c>
      <c r="C219" s="38">
        <v>3</v>
      </c>
      <c r="D219" s="39">
        <v>2</v>
      </c>
      <c r="E219" s="39"/>
      <c r="F219" s="41"/>
      <c r="G219" s="42" t="s">
        <v>290</v>
      </c>
      <c r="H219" s="126">
        <v>187</v>
      </c>
      <c r="I219" s="330">
        <f>I220</f>
        <v>0</v>
      </c>
      <c r="J219" s="332">
        <f>J220</f>
        <v>0</v>
      </c>
      <c r="K219" s="331">
        <f>K220</f>
        <v>0</v>
      </c>
      <c r="L219" s="330">
        <f>L220</f>
        <v>0</v>
      </c>
    </row>
    <row r="220" spans="1:16" ht="15.75" customHeight="1">
      <c r="A220" s="35">
        <v>3</v>
      </c>
      <c r="B220" s="34">
        <v>1</v>
      </c>
      <c r="C220" s="35">
        <v>3</v>
      </c>
      <c r="D220" s="33">
        <v>2</v>
      </c>
      <c r="E220" s="33">
        <v>1</v>
      </c>
      <c r="F220" s="36"/>
      <c r="G220" s="42" t="s">
        <v>290</v>
      </c>
      <c r="H220" s="126">
        <v>188</v>
      </c>
      <c r="I220" s="330">
        <f t="shared" ref="I220:P220" si="23">SUM(I221:I226)</f>
        <v>0</v>
      </c>
      <c r="J220" s="330">
        <f t="shared" si="23"/>
        <v>0</v>
      </c>
      <c r="K220" s="330">
        <f t="shared" si="23"/>
        <v>0</v>
      </c>
      <c r="L220" s="330">
        <f t="shared" si="23"/>
        <v>0</v>
      </c>
      <c r="M220" s="115">
        <f t="shared" si="23"/>
        <v>0</v>
      </c>
      <c r="N220" s="115">
        <f t="shared" si="23"/>
        <v>0</v>
      </c>
      <c r="O220" s="115">
        <f t="shared" si="23"/>
        <v>0</v>
      </c>
      <c r="P220" s="115">
        <f t="shared" si="23"/>
        <v>0</v>
      </c>
    </row>
    <row r="221" spans="1:16" ht="15" customHeight="1">
      <c r="A221" s="38">
        <v>3</v>
      </c>
      <c r="B221" s="40">
        <v>1</v>
      </c>
      <c r="C221" s="38">
        <v>3</v>
      </c>
      <c r="D221" s="39">
        <v>2</v>
      </c>
      <c r="E221" s="39">
        <v>1</v>
      </c>
      <c r="F221" s="41">
        <v>1</v>
      </c>
      <c r="G221" s="42" t="s">
        <v>291</v>
      </c>
      <c r="H221" s="126">
        <v>189</v>
      </c>
      <c r="I221" s="327"/>
      <c r="J221" s="327"/>
      <c r="K221" s="327"/>
      <c r="L221" s="329"/>
    </row>
    <row r="222" spans="1:16" ht="26.25" customHeight="1">
      <c r="A222" s="38">
        <v>3</v>
      </c>
      <c r="B222" s="40">
        <v>1</v>
      </c>
      <c r="C222" s="38">
        <v>3</v>
      </c>
      <c r="D222" s="39">
        <v>2</v>
      </c>
      <c r="E222" s="39">
        <v>1</v>
      </c>
      <c r="F222" s="41">
        <v>2</v>
      </c>
      <c r="G222" s="42" t="s">
        <v>292</v>
      </c>
      <c r="H222" s="126">
        <v>190</v>
      </c>
      <c r="I222" s="327"/>
      <c r="J222" s="327"/>
      <c r="K222" s="327"/>
      <c r="L222" s="327"/>
    </row>
    <row r="223" spans="1:16" ht="16.5" customHeight="1">
      <c r="A223" s="38">
        <v>3</v>
      </c>
      <c r="B223" s="40">
        <v>1</v>
      </c>
      <c r="C223" s="38">
        <v>3</v>
      </c>
      <c r="D223" s="39">
        <v>2</v>
      </c>
      <c r="E223" s="39">
        <v>1</v>
      </c>
      <c r="F223" s="41">
        <v>3</v>
      </c>
      <c r="G223" s="42" t="s">
        <v>293</v>
      </c>
      <c r="H223" s="126">
        <v>191</v>
      </c>
      <c r="I223" s="327"/>
      <c r="J223" s="327"/>
      <c r="K223" s="327"/>
      <c r="L223" s="327"/>
    </row>
    <row r="224" spans="1:16" ht="27.75" customHeight="1">
      <c r="A224" s="38">
        <v>3</v>
      </c>
      <c r="B224" s="40">
        <v>1</v>
      </c>
      <c r="C224" s="38">
        <v>3</v>
      </c>
      <c r="D224" s="39">
        <v>2</v>
      </c>
      <c r="E224" s="39">
        <v>1</v>
      </c>
      <c r="F224" s="41">
        <v>4</v>
      </c>
      <c r="G224" s="42" t="s">
        <v>294</v>
      </c>
      <c r="H224" s="126">
        <v>192</v>
      </c>
      <c r="I224" s="327"/>
      <c r="J224" s="327"/>
      <c r="K224" s="327"/>
      <c r="L224" s="329"/>
    </row>
    <row r="225" spans="1:12" ht="15.75" customHeight="1">
      <c r="A225" s="38">
        <v>3</v>
      </c>
      <c r="B225" s="40">
        <v>1</v>
      </c>
      <c r="C225" s="38">
        <v>3</v>
      </c>
      <c r="D225" s="39">
        <v>2</v>
      </c>
      <c r="E225" s="39">
        <v>1</v>
      </c>
      <c r="F225" s="41">
        <v>5</v>
      </c>
      <c r="G225" s="46" t="s">
        <v>295</v>
      </c>
      <c r="H225" s="126">
        <v>193</v>
      </c>
      <c r="I225" s="327"/>
      <c r="J225" s="327"/>
      <c r="K225" s="327"/>
      <c r="L225" s="327"/>
    </row>
    <row r="226" spans="1:12" ht="13.5" customHeight="1">
      <c r="A226" s="60">
        <v>3</v>
      </c>
      <c r="B226" s="42">
        <v>1</v>
      </c>
      <c r="C226" s="60">
        <v>3</v>
      </c>
      <c r="D226" s="61">
        <v>2</v>
      </c>
      <c r="E226" s="61">
        <v>1</v>
      </c>
      <c r="F226" s="62">
        <v>6</v>
      </c>
      <c r="G226" s="46" t="s">
        <v>290</v>
      </c>
      <c r="H226" s="126">
        <v>194</v>
      </c>
      <c r="I226" s="327"/>
      <c r="J226" s="327"/>
      <c r="K226" s="327"/>
      <c r="L226" s="329"/>
    </row>
    <row r="227" spans="1:12" ht="27" customHeight="1">
      <c r="A227" s="35">
        <v>3</v>
      </c>
      <c r="B227" s="33">
        <v>1</v>
      </c>
      <c r="C227" s="33">
        <v>4</v>
      </c>
      <c r="D227" s="33"/>
      <c r="E227" s="33"/>
      <c r="F227" s="36"/>
      <c r="G227" s="46" t="s">
        <v>296</v>
      </c>
      <c r="H227" s="126">
        <v>195</v>
      </c>
      <c r="I227" s="335">
        <f t="shared" ref="I227:L229" si="24">I228</f>
        <v>0</v>
      </c>
      <c r="J227" s="334">
        <f t="shared" si="24"/>
        <v>0</v>
      </c>
      <c r="K227" s="333">
        <f t="shared" si="24"/>
        <v>0</v>
      </c>
      <c r="L227" s="333">
        <f t="shared" si="24"/>
        <v>0</v>
      </c>
    </row>
    <row r="228" spans="1:12" ht="27" customHeight="1">
      <c r="A228" s="48">
        <v>3</v>
      </c>
      <c r="B228" s="55">
        <v>1</v>
      </c>
      <c r="C228" s="55">
        <v>4</v>
      </c>
      <c r="D228" s="55">
        <v>1</v>
      </c>
      <c r="E228" s="55"/>
      <c r="F228" s="56"/>
      <c r="G228" s="46" t="s">
        <v>296</v>
      </c>
      <c r="H228" s="126">
        <v>196</v>
      </c>
      <c r="I228" s="338">
        <f t="shared" si="24"/>
        <v>0</v>
      </c>
      <c r="J228" s="348">
        <f t="shared" si="24"/>
        <v>0</v>
      </c>
      <c r="K228" s="336">
        <f t="shared" si="24"/>
        <v>0</v>
      </c>
      <c r="L228" s="336">
        <f t="shared" si="24"/>
        <v>0</v>
      </c>
    </row>
    <row r="229" spans="1:12" ht="27.75" customHeight="1">
      <c r="A229" s="38">
        <v>3</v>
      </c>
      <c r="B229" s="39">
        <v>1</v>
      </c>
      <c r="C229" s="39">
        <v>4</v>
      </c>
      <c r="D229" s="39">
        <v>1</v>
      </c>
      <c r="E229" s="39">
        <v>1</v>
      </c>
      <c r="F229" s="41"/>
      <c r="G229" s="46" t="s">
        <v>297</v>
      </c>
      <c r="H229" s="126">
        <v>197</v>
      </c>
      <c r="I229" s="330">
        <f t="shared" si="24"/>
        <v>0</v>
      </c>
      <c r="J229" s="332">
        <f t="shared" si="24"/>
        <v>0</v>
      </c>
      <c r="K229" s="331">
        <f t="shared" si="24"/>
        <v>0</v>
      </c>
      <c r="L229" s="331">
        <f t="shared" si="24"/>
        <v>0</v>
      </c>
    </row>
    <row r="230" spans="1:12" ht="27" customHeight="1">
      <c r="A230" s="43">
        <v>3</v>
      </c>
      <c r="B230" s="38">
        <v>1</v>
      </c>
      <c r="C230" s="39">
        <v>4</v>
      </c>
      <c r="D230" s="39">
        <v>1</v>
      </c>
      <c r="E230" s="39">
        <v>1</v>
      </c>
      <c r="F230" s="41">
        <v>1</v>
      </c>
      <c r="G230" s="46" t="s">
        <v>297</v>
      </c>
      <c r="H230" s="126">
        <v>198</v>
      </c>
      <c r="I230" s="327"/>
      <c r="J230" s="327"/>
      <c r="K230" s="327"/>
      <c r="L230" s="327"/>
    </row>
    <row r="231" spans="1:12" ht="26.25" customHeight="1">
      <c r="A231" s="43">
        <v>3</v>
      </c>
      <c r="B231" s="39">
        <v>1</v>
      </c>
      <c r="C231" s="39">
        <v>5</v>
      </c>
      <c r="D231" s="39"/>
      <c r="E231" s="39"/>
      <c r="F231" s="41"/>
      <c r="G231" s="42" t="s">
        <v>298</v>
      </c>
      <c r="H231" s="126">
        <v>199</v>
      </c>
      <c r="I231" s="330">
        <f t="shared" ref="I231:L232" si="25">I232</f>
        <v>0</v>
      </c>
      <c r="J231" s="330">
        <f t="shared" si="25"/>
        <v>0</v>
      </c>
      <c r="K231" s="330">
        <f t="shared" si="25"/>
        <v>0</v>
      </c>
      <c r="L231" s="330">
        <f t="shared" si="25"/>
        <v>0</v>
      </c>
    </row>
    <row r="232" spans="1:12" ht="30" customHeight="1">
      <c r="A232" s="43">
        <v>3</v>
      </c>
      <c r="B232" s="39">
        <v>1</v>
      </c>
      <c r="C232" s="39">
        <v>5</v>
      </c>
      <c r="D232" s="39">
        <v>1</v>
      </c>
      <c r="E232" s="39"/>
      <c r="F232" s="41"/>
      <c r="G232" s="42" t="s">
        <v>298</v>
      </c>
      <c r="H232" s="126">
        <v>200</v>
      </c>
      <c r="I232" s="330">
        <f t="shared" si="25"/>
        <v>0</v>
      </c>
      <c r="J232" s="330">
        <f t="shared" si="25"/>
        <v>0</v>
      </c>
      <c r="K232" s="330">
        <f t="shared" si="25"/>
        <v>0</v>
      </c>
      <c r="L232" s="330">
        <f t="shared" si="25"/>
        <v>0</v>
      </c>
    </row>
    <row r="233" spans="1:12" ht="27" customHeight="1">
      <c r="A233" s="43">
        <v>3</v>
      </c>
      <c r="B233" s="39">
        <v>1</v>
      </c>
      <c r="C233" s="39">
        <v>5</v>
      </c>
      <c r="D233" s="39">
        <v>1</v>
      </c>
      <c r="E233" s="39">
        <v>1</v>
      </c>
      <c r="F233" s="41"/>
      <c r="G233" s="42" t="s">
        <v>298</v>
      </c>
      <c r="H233" s="126">
        <v>201</v>
      </c>
      <c r="I233" s="330">
        <f>SUM(I234:I236)</f>
        <v>0</v>
      </c>
      <c r="J233" s="330">
        <f>SUM(J234:J236)</f>
        <v>0</v>
      </c>
      <c r="K233" s="330">
        <f>SUM(K234:K236)</f>
        <v>0</v>
      </c>
      <c r="L233" s="330">
        <f>SUM(L234:L236)</f>
        <v>0</v>
      </c>
    </row>
    <row r="234" spans="1:12" ht="21" customHeight="1">
      <c r="A234" s="43">
        <v>3</v>
      </c>
      <c r="B234" s="39">
        <v>1</v>
      </c>
      <c r="C234" s="39">
        <v>5</v>
      </c>
      <c r="D234" s="39">
        <v>1</v>
      </c>
      <c r="E234" s="39">
        <v>1</v>
      </c>
      <c r="F234" s="41">
        <v>1</v>
      </c>
      <c r="G234" s="88" t="s">
        <v>299</v>
      </c>
      <c r="H234" s="126">
        <v>202</v>
      </c>
      <c r="I234" s="327"/>
      <c r="J234" s="327"/>
      <c r="K234" s="327"/>
      <c r="L234" s="327"/>
    </row>
    <row r="235" spans="1:12" ht="25.5" customHeight="1">
      <c r="A235" s="43">
        <v>3</v>
      </c>
      <c r="B235" s="39">
        <v>1</v>
      </c>
      <c r="C235" s="39">
        <v>5</v>
      </c>
      <c r="D235" s="39">
        <v>1</v>
      </c>
      <c r="E235" s="39">
        <v>1</v>
      </c>
      <c r="F235" s="41">
        <v>2</v>
      </c>
      <c r="G235" s="88" t="s">
        <v>300</v>
      </c>
      <c r="H235" s="126">
        <v>203</v>
      </c>
      <c r="I235" s="327"/>
      <c r="J235" s="327"/>
      <c r="K235" s="327"/>
      <c r="L235" s="327"/>
    </row>
    <row r="236" spans="1:12" ht="28.5" customHeight="1">
      <c r="A236" s="43">
        <v>3</v>
      </c>
      <c r="B236" s="39">
        <v>1</v>
      </c>
      <c r="C236" s="39">
        <v>5</v>
      </c>
      <c r="D236" s="39">
        <v>1</v>
      </c>
      <c r="E236" s="39">
        <v>1</v>
      </c>
      <c r="F236" s="41">
        <v>3</v>
      </c>
      <c r="G236" s="88" t="s">
        <v>301</v>
      </c>
      <c r="H236" s="126">
        <v>204</v>
      </c>
      <c r="I236" s="327"/>
      <c r="J236" s="327"/>
      <c r="K236" s="327"/>
      <c r="L236" s="327"/>
    </row>
    <row r="237" spans="1:12" ht="41.25" customHeight="1">
      <c r="A237" s="26">
        <v>3</v>
      </c>
      <c r="B237" s="27">
        <v>2</v>
      </c>
      <c r="C237" s="27"/>
      <c r="D237" s="27"/>
      <c r="E237" s="27"/>
      <c r="F237" s="29"/>
      <c r="G237" s="28" t="s">
        <v>302</v>
      </c>
      <c r="H237" s="126">
        <v>205</v>
      </c>
      <c r="I237" s="330">
        <f>SUM(I238+I270)</f>
        <v>0</v>
      </c>
      <c r="J237" s="332">
        <f>SUM(J238+J270)</f>
        <v>0</v>
      </c>
      <c r="K237" s="331">
        <f>SUM(K238+K270)</f>
        <v>0</v>
      </c>
      <c r="L237" s="331">
        <f>SUM(L238+L270)</f>
        <v>0</v>
      </c>
    </row>
    <row r="238" spans="1:12" ht="26.25" customHeight="1">
      <c r="A238" s="75">
        <v>3</v>
      </c>
      <c r="B238" s="83">
        <v>2</v>
      </c>
      <c r="C238" s="84">
        <v>1</v>
      </c>
      <c r="D238" s="84"/>
      <c r="E238" s="84"/>
      <c r="F238" s="85"/>
      <c r="G238" s="57" t="s">
        <v>303</v>
      </c>
      <c r="H238" s="126">
        <v>206</v>
      </c>
      <c r="I238" s="338">
        <f>SUM(I239+I248+I252+I256+I260+I263+I266)</f>
        <v>0</v>
      </c>
      <c r="J238" s="348">
        <f>SUM(J239+J248+J252+J256+J260+J263+J266)</f>
        <v>0</v>
      </c>
      <c r="K238" s="336">
        <f>SUM(K239+K248+K252+K256+K260+K263+K266)</f>
        <v>0</v>
      </c>
      <c r="L238" s="336">
        <f>SUM(L239+L248+L252+L256+L260+L263+L266)</f>
        <v>0</v>
      </c>
    </row>
    <row r="239" spans="1:12" ht="15.75" customHeight="1">
      <c r="A239" s="60">
        <v>3</v>
      </c>
      <c r="B239" s="61">
        <v>2</v>
      </c>
      <c r="C239" s="61">
        <v>1</v>
      </c>
      <c r="D239" s="61">
        <v>1</v>
      </c>
      <c r="E239" s="61"/>
      <c r="F239" s="62"/>
      <c r="G239" s="42" t="s">
        <v>304</v>
      </c>
      <c r="H239" s="126">
        <v>207</v>
      </c>
      <c r="I239" s="338">
        <f>I240</f>
        <v>0</v>
      </c>
      <c r="J239" s="338">
        <f>J240</f>
        <v>0</v>
      </c>
      <c r="K239" s="338">
        <f>K240</f>
        <v>0</v>
      </c>
      <c r="L239" s="338">
        <f>L240</f>
        <v>0</v>
      </c>
    </row>
    <row r="240" spans="1:12" ht="12" customHeight="1">
      <c r="A240" s="60">
        <v>3</v>
      </c>
      <c r="B240" s="60">
        <v>2</v>
      </c>
      <c r="C240" s="61">
        <v>1</v>
      </c>
      <c r="D240" s="61">
        <v>1</v>
      </c>
      <c r="E240" s="61">
        <v>1</v>
      </c>
      <c r="F240" s="62"/>
      <c r="G240" s="42" t="s">
        <v>305</v>
      </c>
      <c r="H240" s="126">
        <v>208</v>
      </c>
      <c r="I240" s="330">
        <f>SUM(I241:I241)</f>
        <v>0</v>
      </c>
      <c r="J240" s="332">
        <f>SUM(J241:J241)</f>
        <v>0</v>
      </c>
      <c r="K240" s="331">
        <f>SUM(K241:K241)</f>
        <v>0</v>
      </c>
      <c r="L240" s="331">
        <f>SUM(L241:L241)</f>
        <v>0</v>
      </c>
    </row>
    <row r="241" spans="1:12" ht="14.25" customHeight="1">
      <c r="A241" s="75">
        <v>3</v>
      </c>
      <c r="B241" s="75">
        <v>2</v>
      </c>
      <c r="C241" s="84">
        <v>1</v>
      </c>
      <c r="D241" s="84">
        <v>1</v>
      </c>
      <c r="E241" s="84">
        <v>1</v>
      </c>
      <c r="F241" s="85">
        <v>1</v>
      </c>
      <c r="G241" s="57" t="s">
        <v>305</v>
      </c>
      <c r="H241" s="126">
        <v>209</v>
      </c>
      <c r="I241" s="327"/>
      <c r="J241" s="327"/>
      <c r="K241" s="327"/>
      <c r="L241" s="327"/>
    </row>
    <row r="242" spans="1:12" ht="14.25" customHeight="1">
      <c r="A242" s="75">
        <v>3</v>
      </c>
      <c r="B242" s="84">
        <v>2</v>
      </c>
      <c r="C242" s="84">
        <v>1</v>
      </c>
      <c r="D242" s="84">
        <v>1</v>
      </c>
      <c r="E242" s="84">
        <v>2</v>
      </c>
      <c r="F242" s="85"/>
      <c r="G242" s="57" t="s">
        <v>306</v>
      </c>
      <c r="H242" s="126">
        <v>210</v>
      </c>
      <c r="I242" s="330">
        <f>SUM(I243:I244)</f>
        <v>0</v>
      </c>
      <c r="J242" s="330">
        <f>SUM(J243:J244)</f>
        <v>0</v>
      </c>
      <c r="K242" s="330">
        <f>SUM(K243:K244)</f>
        <v>0</v>
      </c>
      <c r="L242" s="330">
        <f>SUM(L243:L244)</f>
        <v>0</v>
      </c>
    </row>
    <row r="243" spans="1:12" ht="14.25" customHeight="1">
      <c r="A243" s="75">
        <v>3</v>
      </c>
      <c r="B243" s="84">
        <v>2</v>
      </c>
      <c r="C243" s="84">
        <v>1</v>
      </c>
      <c r="D243" s="84">
        <v>1</v>
      </c>
      <c r="E243" s="84">
        <v>2</v>
      </c>
      <c r="F243" s="85">
        <v>1</v>
      </c>
      <c r="G243" s="57" t="s">
        <v>307</v>
      </c>
      <c r="H243" s="126">
        <v>211</v>
      </c>
      <c r="I243" s="327"/>
      <c r="J243" s="327"/>
      <c r="K243" s="327"/>
      <c r="L243" s="327"/>
    </row>
    <row r="244" spans="1:12" ht="14.25" customHeight="1">
      <c r="A244" s="75">
        <v>3</v>
      </c>
      <c r="B244" s="84">
        <v>2</v>
      </c>
      <c r="C244" s="84">
        <v>1</v>
      </c>
      <c r="D244" s="84">
        <v>1</v>
      </c>
      <c r="E244" s="84">
        <v>2</v>
      </c>
      <c r="F244" s="85">
        <v>2</v>
      </c>
      <c r="G244" s="57" t="s">
        <v>308</v>
      </c>
      <c r="H244" s="126">
        <v>212</v>
      </c>
      <c r="I244" s="327"/>
      <c r="J244" s="327"/>
      <c r="K244" s="327"/>
      <c r="L244" s="327"/>
    </row>
    <row r="245" spans="1:12" ht="14.25" customHeight="1">
      <c r="A245" s="75">
        <v>3</v>
      </c>
      <c r="B245" s="84">
        <v>2</v>
      </c>
      <c r="C245" s="84">
        <v>1</v>
      </c>
      <c r="D245" s="84">
        <v>1</v>
      </c>
      <c r="E245" s="84">
        <v>3</v>
      </c>
      <c r="F245" s="91"/>
      <c r="G245" s="57" t="s">
        <v>309</v>
      </c>
      <c r="H245" s="126">
        <v>213</v>
      </c>
      <c r="I245" s="330">
        <f>SUM(I246:I247)</f>
        <v>0</v>
      </c>
      <c r="J245" s="330">
        <f>SUM(J246:J247)</f>
        <v>0</v>
      </c>
      <c r="K245" s="330">
        <f>SUM(K246:K247)</f>
        <v>0</v>
      </c>
      <c r="L245" s="330">
        <f>SUM(L246:L247)</f>
        <v>0</v>
      </c>
    </row>
    <row r="246" spans="1:12" ht="14.25" customHeight="1">
      <c r="A246" s="75">
        <v>3</v>
      </c>
      <c r="B246" s="84">
        <v>2</v>
      </c>
      <c r="C246" s="84">
        <v>1</v>
      </c>
      <c r="D246" s="84">
        <v>1</v>
      </c>
      <c r="E246" s="84">
        <v>3</v>
      </c>
      <c r="F246" s="85">
        <v>1</v>
      </c>
      <c r="G246" s="57" t="s">
        <v>310</v>
      </c>
      <c r="H246" s="126">
        <v>214</v>
      </c>
      <c r="I246" s="327"/>
      <c r="J246" s="327"/>
      <c r="K246" s="327"/>
      <c r="L246" s="327"/>
    </row>
    <row r="247" spans="1:12" ht="14.25" customHeight="1">
      <c r="A247" s="75">
        <v>3</v>
      </c>
      <c r="B247" s="84">
        <v>2</v>
      </c>
      <c r="C247" s="84">
        <v>1</v>
      </c>
      <c r="D247" s="84">
        <v>1</v>
      </c>
      <c r="E247" s="84">
        <v>3</v>
      </c>
      <c r="F247" s="85">
        <v>2</v>
      </c>
      <c r="G247" s="57" t="s">
        <v>311</v>
      </c>
      <c r="H247" s="126">
        <v>215</v>
      </c>
      <c r="I247" s="327"/>
      <c r="J247" s="327"/>
      <c r="K247" s="327"/>
      <c r="L247" s="327"/>
    </row>
    <row r="248" spans="1:12" ht="27" customHeight="1">
      <c r="A248" s="38">
        <v>3</v>
      </c>
      <c r="B248" s="39">
        <v>2</v>
      </c>
      <c r="C248" s="39">
        <v>1</v>
      </c>
      <c r="D248" s="39">
        <v>2</v>
      </c>
      <c r="E248" s="39"/>
      <c r="F248" s="41"/>
      <c r="G248" s="42" t="s">
        <v>312</v>
      </c>
      <c r="H248" s="126">
        <v>216</v>
      </c>
      <c r="I248" s="330">
        <f>I249</f>
        <v>0</v>
      </c>
      <c r="J248" s="330">
        <f>J249</f>
        <v>0</v>
      </c>
      <c r="K248" s="330">
        <f>K249</f>
        <v>0</v>
      </c>
      <c r="L248" s="330">
        <f>L249</f>
        <v>0</v>
      </c>
    </row>
    <row r="249" spans="1:12" ht="14.25" customHeight="1">
      <c r="A249" s="38">
        <v>3</v>
      </c>
      <c r="B249" s="39">
        <v>2</v>
      </c>
      <c r="C249" s="39">
        <v>1</v>
      </c>
      <c r="D249" s="39">
        <v>2</v>
      </c>
      <c r="E249" s="39">
        <v>1</v>
      </c>
      <c r="F249" s="41"/>
      <c r="G249" s="42" t="s">
        <v>312</v>
      </c>
      <c r="H249" s="126">
        <v>217</v>
      </c>
      <c r="I249" s="330">
        <f>SUM(I250:I251)</f>
        <v>0</v>
      </c>
      <c r="J249" s="332">
        <f>SUM(J250:J251)</f>
        <v>0</v>
      </c>
      <c r="K249" s="331">
        <f>SUM(K250:K251)</f>
        <v>0</v>
      </c>
      <c r="L249" s="331">
        <f>SUM(L250:L251)</f>
        <v>0</v>
      </c>
    </row>
    <row r="250" spans="1:12" ht="27" customHeight="1">
      <c r="A250" s="48">
        <v>3</v>
      </c>
      <c r="B250" s="54">
        <v>2</v>
      </c>
      <c r="C250" s="55">
        <v>1</v>
      </c>
      <c r="D250" s="55">
        <v>2</v>
      </c>
      <c r="E250" s="55">
        <v>1</v>
      </c>
      <c r="F250" s="56">
        <v>1</v>
      </c>
      <c r="G250" s="57" t="s">
        <v>313</v>
      </c>
      <c r="H250" s="126">
        <v>218</v>
      </c>
      <c r="I250" s="327"/>
      <c r="J250" s="327"/>
      <c r="K250" s="327"/>
      <c r="L250" s="327"/>
    </row>
    <row r="251" spans="1:12" ht="25.5" customHeight="1">
      <c r="A251" s="38">
        <v>3</v>
      </c>
      <c r="B251" s="39">
        <v>2</v>
      </c>
      <c r="C251" s="39">
        <v>1</v>
      </c>
      <c r="D251" s="39">
        <v>2</v>
      </c>
      <c r="E251" s="39">
        <v>1</v>
      </c>
      <c r="F251" s="41">
        <v>2</v>
      </c>
      <c r="G251" s="42" t="s">
        <v>314</v>
      </c>
      <c r="H251" s="126">
        <v>219</v>
      </c>
      <c r="I251" s="327"/>
      <c r="J251" s="327"/>
      <c r="K251" s="327"/>
      <c r="L251" s="327"/>
    </row>
    <row r="252" spans="1:12" ht="26.25" customHeight="1">
      <c r="A252" s="35">
        <v>3</v>
      </c>
      <c r="B252" s="33">
        <v>2</v>
      </c>
      <c r="C252" s="33">
        <v>1</v>
      </c>
      <c r="D252" s="33">
        <v>3</v>
      </c>
      <c r="E252" s="33"/>
      <c r="F252" s="36"/>
      <c r="G252" s="46" t="s">
        <v>315</v>
      </c>
      <c r="H252" s="126">
        <v>220</v>
      </c>
      <c r="I252" s="335">
        <f>I253</f>
        <v>0</v>
      </c>
      <c r="J252" s="334">
        <f>J253</f>
        <v>0</v>
      </c>
      <c r="K252" s="333">
        <f>K253</f>
        <v>0</v>
      </c>
      <c r="L252" s="333">
        <f>L253</f>
        <v>0</v>
      </c>
    </row>
    <row r="253" spans="1:12" ht="29.25" customHeight="1">
      <c r="A253" s="38">
        <v>3</v>
      </c>
      <c r="B253" s="39">
        <v>2</v>
      </c>
      <c r="C253" s="39">
        <v>1</v>
      </c>
      <c r="D253" s="39">
        <v>3</v>
      </c>
      <c r="E253" s="39">
        <v>1</v>
      </c>
      <c r="F253" s="41"/>
      <c r="G253" s="46" t="s">
        <v>315</v>
      </c>
      <c r="H253" s="126">
        <v>221</v>
      </c>
      <c r="I253" s="330">
        <f>I254+I255</f>
        <v>0</v>
      </c>
      <c r="J253" s="330">
        <f>J254+J255</f>
        <v>0</v>
      </c>
      <c r="K253" s="330">
        <f>K254+K255</f>
        <v>0</v>
      </c>
      <c r="L253" s="330">
        <f>L254+L255</f>
        <v>0</v>
      </c>
    </row>
    <row r="254" spans="1:12" ht="30" customHeight="1">
      <c r="A254" s="38">
        <v>3</v>
      </c>
      <c r="B254" s="39">
        <v>2</v>
      </c>
      <c r="C254" s="39">
        <v>1</v>
      </c>
      <c r="D254" s="39">
        <v>3</v>
      </c>
      <c r="E254" s="39">
        <v>1</v>
      </c>
      <c r="F254" s="41">
        <v>1</v>
      </c>
      <c r="G254" s="42" t="s">
        <v>316</v>
      </c>
      <c r="H254" s="126">
        <v>222</v>
      </c>
      <c r="I254" s="327"/>
      <c r="J254" s="327"/>
      <c r="K254" s="327"/>
      <c r="L254" s="327"/>
    </row>
    <row r="255" spans="1:12" ht="27.75" customHeight="1">
      <c r="A255" s="38">
        <v>3</v>
      </c>
      <c r="B255" s="39">
        <v>2</v>
      </c>
      <c r="C255" s="39">
        <v>1</v>
      </c>
      <c r="D255" s="39">
        <v>3</v>
      </c>
      <c r="E255" s="39">
        <v>1</v>
      </c>
      <c r="F255" s="41">
        <v>2</v>
      </c>
      <c r="G255" s="42" t="s">
        <v>317</v>
      </c>
      <c r="H255" s="126">
        <v>223</v>
      </c>
      <c r="I255" s="329"/>
      <c r="J255" s="347"/>
      <c r="K255" s="329"/>
      <c r="L255" s="329"/>
    </row>
    <row r="256" spans="1:12" ht="12" customHeight="1">
      <c r="A256" s="38">
        <v>3</v>
      </c>
      <c r="B256" s="39">
        <v>2</v>
      </c>
      <c r="C256" s="39">
        <v>1</v>
      </c>
      <c r="D256" s="39">
        <v>4</v>
      </c>
      <c r="E256" s="39"/>
      <c r="F256" s="41"/>
      <c r="G256" s="42" t="s">
        <v>318</v>
      </c>
      <c r="H256" s="126">
        <v>224</v>
      </c>
      <c r="I256" s="330">
        <f>I257</f>
        <v>0</v>
      </c>
      <c r="J256" s="331">
        <f>J257</f>
        <v>0</v>
      </c>
      <c r="K256" s="330">
        <f>K257</f>
        <v>0</v>
      </c>
      <c r="L256" s="331">
        <f>L257</f>
        <v>0</v>
      </c>
    </row>
    <row r="257" spans="1:12" ht="14.25" customHeight="1">
      <c r="A257" s="35">
        <v>3</v>
      </c>
      <c r="B257" s="33">
        <v>2</v>
      </c>
      <c r="C257" s="33">
        <v>1</v>
      </c>
      <c r="D257" s="33">
        <v>4</v>
      </c>
      <c r="E257" s="33">
        <v>1</v>
      </c>
      <c r="F257" s="36"/>
      <c r="G257" s="46" t="s">
        <v>318</v>
      </c>
      <c r="H257" s="126">
        <v>225</v>
      </c>
      <c r="I257" s="335">
        <f>SUM(I258:I259)</f>
        <v>0</v>
      </c>
      <c r="J257" s="334">
        <f>SUM(J258:J259)</f>
        <v>0</v>
      </c>
      <c r="K257" s="333">
        <f>SUM(K258:K259)</f>
        <v>0</v>
      </c>
      <c r="L257" s="333">
        <f>SUM(L258:L259)</f>
        <v>0</v>
      </c>
    </row>
    <row r="258" spans="1:12" ht="25.5" customHeight="1">
      <c r="A258" s="38">
        <v>3</v>
      </c>
      <c r="B258" s="39">
        <v>2</v>
      </c>
      <c r="C258" s="39">
        <v>1</v>
      </c>
      <c r="D258" s="39">
        <v>4</v>
      </c>
      <c r="E258" s="39">
        <v>1</v>
      </c>
      <c r="F258" s="41">
        <v>1</v>
      </c>
      <c r="G258" s="42" t="s">
        <v>319</v>
      </c>
      <c r="H258" s="126">
        <v>226</v>
      </c>
      <c r="I258" s="327"/>
      <c r="J258" s="327"/>
      <c r="K258" s="327"/>
      <c r="L258" s="327"/>
    </row>
    <row r="259" spans="1:12" ht="18.75" customHeight="1">
      <c r="A259" s="38">
        <v>3</v>
      </c>
      <c r="B259" s="39">
        <v>2</v>
      </c>
      <c r="C259" s="39">
        <v>1</v>
      </c>
      <c r="D259" s="39">
        <v>4</v>
      </c>
      <c r="E259" s="39">
        <v>1</v>
      </c>
      <c r="F259" s="41">
        <v>2</v>
      </c>
      <c r="G259" s="42" t="s">
        <v>320</v>
      </c>
      <c r="H259" s="126">
        <v>227</v>
      </c>
      <c r="I259" s="327"/>
      <c r="J259" s="327"/>
      <c r="K259" s="327"/>
      <c r="L259" s="327"/>
    </row>
    <row r="260" spans="1:12">
      <c r="A260" s="38">
        <v>3</v>
      </c>
      <c r="B260" s="39">
        <v>2</v>
      </c>
      <c r="C260" s="39">
        <v>1</v>
      </c>
      <c r="D260" s="39">
        <v>5</v>
      </c>
      <c r="E260" s="39"/>
      <c r="F260" s="41"/>
      <c r="G260" s="42" t="s">
        <v>321</v>
      </c>
      <c r="H260" s="126">
        <v>228</v>
      </c>
      <c r="I260" s="330">
        <f t="shared" ref="I260:L261" si="26">I261</f>
        <v>0</v>
      </c>
      <c r="J260" s="332">
        <f t="shared" si="26"/>
        <v>0</v>
      </c>
      <c r="K260" s="331">
        <f t="shared" si="26"/>
        <v>0</v>
      </c>
      <c r="L260" s="331">
        <f t="shared" si="26"/>
        <v>0</v>
      </c>
    </row>
    <row r="261" spans="1:12" ht="16.5" customHeight="1">
      <c r="A261" s="38">
        <v>3</v>
      </c>
      <c r="B261" s="39">
        <v>2</v>
      </c>
      <c r="C261" s="39">
        <v>1</v>
      </c>
      <c r="D261" s="39">
        <v>5</v>
      </c>
      <c r="E261" s="39">
        <v>1</v>
      </c>
      <c r="F261" s="41"/>
      <c r="G261" s="42" t="s">
        <v>321</v>
      </c>
      <c r="H261" s="126">
        <v>229</v>
      </c>
      <c r="I261" s="331">
        <f t="shared" si="26"/>
        <v>0</v>
      </c>
      <c r="J261" s="332">
        <f t="shared" si="26"/>
        <v>0</v>
      </c>
      <c r="K261" s="331">
        <f t="shared" si="26"/>
        <v>0</v>
      </c>
      <c r="L261" s="331">
        <f t="shared" si="26"/>
        <v>0</v>
      </c>
    </row>
    <row r="262" spans="1:12">
      <c r="A262" s="54">
        <v>3</v>
      </c>
      <c r="B262" s="55">
        <v>2</v>
      </c>
      <c r="C262" s="55">
        <v>1</v>
      </c>
      <c r="D262" s="55">
        <v>5</v>
      </c>
      <c r="E262" s="55">
        <v>1</v>
      </c>
      <c r="F262" s="56">
        <v>1</v>
      </c>
      <c r="G262" s="42" t="s">
        <v>321</v>
      </c>
      <c r="H262" s="126">
        <v>230</v>
      </c>
      <c r="I262" s="329"/>
      <c r="J262" s="329"/>
      <c r="K262" s="329"/>
      <c r="L262" s="329"/>
    </row>
    <row r="263" spans="1:12">
      <c r="A263" s="38">
        <v>3</v>
      </c>
      <c r="B263" s="39">
        <v>2</v>
      </c>
      <c r="C263" s="39">
        <v>1</v>
      </c>
      <c r="D263" s="39">
        <v>6</v>
      </c>
      <c r="E263" s="39"/>
      <c r="F263" s="41"/>
      <c r="G263" s="42" t="s">
        <v>322</v>
      </c>
      <c r="H263" s="126">
        <v>231</v>
      </c>
      <c r="I263" s="330">
        <f t="shared" ref="I263:L264" si="27">I264</f>
        <v>0</v>
      </c>
      <c r="J263" s="332">
        <f t="shared" si="27"/>
        <v>0</v>
      </c>
      <c r="K263" s="331">
        <f t="shared" si="27"/>
        <v>0</v>
      </c>
      <c r="L263" s="331">
        <f t="shared" si="27"/>
        <v>0</v>
      </c>
    </row>
    <row r="264" spans="1:12">
      <c r="A264" s="38">
        <v>3</v>
      </c>
      <c r="B264" s="38">
        <v>2</v>
      </c>
      <c r="C264" s="39">
        <v>1</v>
      </c>
      <c r="D264" s="39">
        <v>6</v>
      </c>
      <c r="E264" s="39">
        <v>1</v>
      </c>
      <c r="F264" s="41"/>
      <c r="G264" s="42" t="s">
        <v>322</v>
      </c>
      <c r="H264" s="126">
        <v>232</v>
      </c>
      <c r="I264" s="330">
        <f t="shared" si="27"/>
        <v>0</v>
      </c>
      <c r="J264" s="332">
        <f t="shared" si="27"/>
        <v>0</v>
      </c>
      <c r="K264" s="331">
        <f t="shared" si="27"/>
        <v>0</v>
      </c>
      <c r="L264" s="331">
        <f t="shared" si="27"/>
        <v>0</v>
      </c>
    </row>
    <row r="265" spans="1:12" ht="15.75" customHeight="1">
      <c r="A265" s="35">
        <v>3</v>
      </c>
      <c r="B265" s="35">
        <v>2</v>
      </c>
      <c r="C265" s="39">
        <v>1</v>
      </c>
      <c r="D265" s="39">
        <v>6</v>
      </c>
      <c r="E265" s="39">
        <v>1</v>
      </c>
      <c r="F265" s="41">
        <v>1</v>
      </c>
      <c r="G265" s="42" t="s">
        <v>322</v>
      </c>
      <c r="H265" s="126">
        <v>233</v>
      </c>
      <c r="I265" s="329"/>
      <c r="J265" s="329"/>
      <c r="K265" s="329"/>
      <c r="L265" s="329"/>
    </row>
    <row r="266" spans="1:12" ht="13.5" customHeight="1">
      <c r="A266" s="38">
        <v>3</v>
      </c>
      <c r="B266" s="38">
        <v>2</v>
      </c>
      <c r="C266" s="39">
        <v>1</v>
      </c>
      <c r="D266" s="39">
        <v>7</v>
      </c>
      <c r="E266" s="39"/>
      <c r="F266" s="41"/>
      <c r="G266" s="42" t="s">
        <v>323</v>
      </c>
      <c r="H266" s="126">
        <v>234</v>
      </c>
      <c r="I266" s="330">
        <f>I267</f>
        <v>0</v>
      </c>
      <c r="J266" s="332">
        <f>J267</f>
        <v>0</v>
      </c>
      <c r="K266" s="331">
        <f>K267</f>
        <v>0</v>
      </c>
      <c r="L266" s="331">
        <f>L267</f>
        <v>0</v>
      </c>
    </row>
    <row r="267" spans="1:12">
      <c r="A267" s="38">
        <v>3</v>
      </c>
      <c r="B267" s="39">
        <v>2</v>
      </c>
      <c r="C267" s="39">
        <v>1</v>
      </c>
      <c r="D267" s="39">
        <v>7</v>
      </c>
      <c r="E267" s="39">
        <v>1</v>
      </c>
      <c r="F267" s="41"/>
      <c r="G267" s="42" t="s">
        <v>323</v>
      </c>
      <c r="H267" s="126">
        <v>235</v>
      </c>
      <c r="I267" s="330">
        <f>I268+I269</f>
        <v>0</v>
      </c>
      <c r="J267" s="330">
        <f>J268+J269</f>
        <v>0</v>
      </c>
      <c r="K267" s="330">
        <f>K268+K269</f>
        <v>0</v>
      </c>
      <c r="L267" s="330">
        <f>L268+L269</f>
        <v>0</v>
      </c>
    </row>
    <row r="268" spans="1:12" ht="27" customHeight="1">
      <c r="A268" s="38">
        <v>3</v>
      </c>
      <c r="B268" s="39">
        <v>2</v>
      </c>
      <c r="C268" s="39">
        <v>1</v>
      </c>
      <c r="D268" s="39">
        <v>7</v>
      </c>
      <c r="E268" s="39">
        <v>1</v>
      </c>
      <c r="F268" s="41">
        <v>1</v>
      </c>
      <c r="G268" s="42" t="s">
        <v>324</v>
      </c>
      <c r="H268" s="126">
        <v>236</v>
      </c>
      <c r="I268" s="343"/>
      <c r="J268" s="327"/>
      <c r="K268" s="327"/>
      <c r="L268" s="327"/>
    </row>
    <row r="269" spans="1:12" ht="24.75" customHeight="1">
      <c r="A269" s="38">
        <v>3</v>
      </c>
      <c r="B269" s="39">
        <v>2</v>
      </c>
      <c r="C269" s="39">
        <v>1</v>
      </c>
      <c r="D269" s="39">
        <v>7</v>
      </c>
      <c r="E269" s="39">
        <v>1</v>
      </c>
      <c r="F269" s="41">
        <v>2</v>
      </c>
      <c r="G269" s="42" t="s">
        <v>325</v>
      </c>
      <c r="H269" s="126">
        <v>237</v>
      </c>
      <c r="I269" s="327"/>
      <c r="J269" s="327"/>
      <c r="K269" s="327"/>
      <c r="L269" s="327"/>
    </row>
    <row r="270" spans="1:12" ht="38.25" customHeight="1">
      <c r="A270" s="60">
        <v>3</v>
      </c>
      <c r="B270" s="61">
        <v>2</v>
      </c>
      <c r="C270" s="61">
        <v>2</v>
      </c>
      <c r="D270" s="92"/>
      <c r="E270" s="92"/>
      <c r="F270" s="93"/>
      <c r="G270" s="42" t="s">
        <v>326</v>
      </c>
      <c r="H270" s="126">
        <v>238</v>
      </c>
      <c r="I270" s="330">
        <f>SUM(I271+I280+I284+I288+I292+I295+I298)</f>
        <v>0</v>
      </c>
      <c r="J270" s="332">
        <f>SUM(J271+J280+J284+J288+J292+J295+J298)</f>
        <v>0</v>
      </c>
      <c r="K270" s="331">
        <f>SUM(K271+K280+K284+K288+K292+K295+K298)</f>
        <v>0</v>
      </c>
      <c r="L270" s="331">
        <f>SUM(L271+L280+L284+L288+L292+L295+L298)</f>
        <v>0</v>
      </c>
    </row>
    <row r="271" spans="1:12">
      <c r="A271" s="38">
        <v>3</v>
      </c>
      <c r="B271" s="39">
        <v>2</v>
      </c>
      <c r="C271" s="39">
        <v>2</v>
      </c>
      <c r="D271" s="39">
        <v>1</v>
      </c>
      <c r="E271" s="39"/>
      <c r="F271" s="41"/>
      <c r="G271" s="42" t="s">
        <v>327</v>
      </c>
      <c r="H271" s="126">
        <v>239</v>
      </c>
      <c r="I271" s="330">
        <f>I272</f>
        <v>0</v>
      </c>
      <c r="J271" s="330">
        <f>J272</f>
        <v>0</v>
      </c>
      <c r="K271" s="330">
        <f>K272</f>
        <v>0</v>
      </c>
      <c r="L271" s="330">
        <f>L272</f>
        <v>0</v>
      </c>
    </row>
    <row r="272" spans="1:12">
      <c r="A272" s="43">
        <v>3</v>
      </c>
      <c r="B272" s="38">
        <v>2</v>
      </c>
      <c r="C272" s="39">
        <v>2</v>
      </c>
      <c r="D272" s="39">
        <v>1</v>
      </c>
      <c r="E272" s="39">
        <v>1</v>
      </c>
      <c r="F272" s="41"/>
      <c r="G272" s="42" t="s">
        <v>305</v>
      </c>
      <c r="H272" s="126">
        <v>240</v>
      </c>
      <c r="I272" s="330">
        <f>SUM(I273)</f>
        <v>0</v>
      </c>
      <c r="J272" s="330">
        <f>SUM(J273)</f>
        <v>0</v>
      </c>
      <c r="K272" s="330">
        <f>SUM(K273)</f>
        <v>0</v>
      </c>
      <c r="L272" s="330">
        <f>SUM(L273)</f>
        <v>0</v>
      </c>
    </row>
    <row r="273" spans="1:12">
      <c r="A273" s="43">
        <v>3</v>
      </c>
      <c r="B273" s="38">
        <v>2</v>
      </c>
      <c r="C273" s="39">
        <v>2</v>
      </c>
      <c r="D273" s="39">
        <v>1</v>
      </c>
      <c r="E273" s="39">
        <v>1</v>
      </c>
      <c r="F273" s="41">
        <v>1</v>
      </c>
      <c r="G273" s="42" t="s">
        <v>305</v>
      </c>
      <c r="H273" s="126">
        <v>241</v>
      </c>
      <c r="I273" s="327"/>
      <c r="J273" s="327"/>
      <c r="K273" s="327"/>
      <c r="L273" s="327"/>
    </row>
    <row r="274" spans="1:12" ht="15" customHeight="1">
      <c r="A274" s="59">
        <v>3</v>
      </c>
      <c r="B274" s="60">
        <v>2</v>
      </c>
      <c r="C274" s="61">
        <v>2</v>
      </c>
      <c r="D274" s="61">
        <v>1</v>
      </c>
      <c r="E274" s="61">
        <v>2</v>
      </c>
      <c r="F274" s="62"/>
      <c r="G274" s="42" t="s">
        <v>328</v>
      </c>
      <c r="H274" s="126">
        <v>242</v>
      </c>
      <c r="I274" s="330">
        <f>SUM(I275:I276)</f>
        <v>0</v>
      </c>
      <c r="J274" s="330">
        <f>SUM(J275:J276)</f>
        <v>0</v>
      </c>
      <c r="K274" s="330">
        <f>SUM(K275:K276)</f>
        <v>0</v>
      </c>
      <c r="L274" s="330">
        <f>SUM(L275:L276)</f>
        <v>0</v>
      </c>
    </row>
    <row r="275" spans="1:12" ht="15" customHeight="1">
      <c r="A275" s="59">
        <v>3</v>
      </c>
      <c r="B275" s="60">
        <v>2</v>
      </c>
      <c r="C275" s="61">
        <v>2</v>
      </c>
      <c r="D275" s="61">
        <v>1</v>
      </c>
      <c r="E275" s="61">
        <v>2</v>
      </c>
      <c r="F275" s="62">
        <v>1</v>
      </c>
      <c r="G275" s="42" t="s">
        <v>307</v>
      </c>
      <c r="H275" s="126">
        <v>243</v>
      </c>
      <c r="I275" s="327"/>
      <c r="J275" s="343"/>
      <c r="K275" s="327"/>
      <c r="L275" s="327"/>
    </row>
    <row r="276" spans="1:12" ht="15" customHeight="1">
      <c r="A276" s="59">
        <v>3</v>
      </c>
      <c r="B276" s="60">
        <v>2</v>
      </c>
      <c r="C276" s="61">
        <v>2</v>
      </c>
      <c r="D276" s="61">
        <v>1</v>
      </c>
      <c r="E276" s="61">
        <v>2</v>
      </c>
      <c r="F276" s="62">
        <v>2</v>
      </c>
      <c r="G276" s="42" t="s">
        <v>308</v>
      </c>
      <c r="H276" s="126">
        <v>244</v>
      </c>
      <c r="I276" s="327"/>
      <c r="J276" s="343"/>
      <c r="K276" s="327"/>
      <c r="L276" s="327"/>
    </row>
    <row r="277" spans="1:12" ht="15" customHeight="1">
      <c r="A277" s="59">
        <v>3</v>
      </c>
      <c r="B277" s="60">
        <v>2</v>
      </c>
      <c r="C277" s="61">
        <v>2</v>
      </c>
      <c r="D277" s="61">
        <v>1</v>
      </c>
      <c r="E277" s="61">
        <v>3</v>
      </c>
      <c r="F277" s="62"/>
      <c r="G277" s="42" t="s">
        <v>309</v>
      </c>
      <c r="H277" s="126">
        <v>245</v>
      </c>
      <c r="I277" s="330">
        <f>SUM(I278:I279)</f>
        <v>0</v>
      </c>
      <c r="J277" s="330">
        <f>SUM(J278:J279)</f>
        <v>0</v>
      </c>
      <c r="K277" s="330">
        <f>SUM(K278:K279)</f>
        <v>0</v>
      </c>
      <c r="L277" s="330">
        <f>SUM(L278:L279)</f>
        <v>0</v>
      </c>
    </row>
    <row r="278" spans="1:12" ht="15" customHeight="1">
      <c r="A278" s="59">
        <v>3</v>
      </c>
      <c r="B278" s="60">
        <v>2</v>
      </c>
      <c r="C278" s="61">
        <v>2</v>
      </c>
      <c r="D278" s="61">
        <v>1</v>
      </c>
      <c r="E278" s="61">
        <v>3</v>
      </c>
      <c r="F278" s="62">
        <v>1</v>
      </c>
      <c r="G278" s="42" t="s">
        <v>310</v>
      </c>
      <c r="H278" s="126">
        <v>246</v>
      </c>
      <c r="I278" s="327"/>
      <c r="J278" s="343"/>
      <c r="K278" s="327"/>
      <c r="L278" s="327"/>
    </row>
    <row r="279" spans="1:12" ht="15" customHeight="1">
      <c r="A279" s="59">
        <v>3</v>
      </c>
      <c r="B279" s="60">
        <v>2</v>
      </c>
      <c r="C279" s="61">
        <v>2</v>
      </c>
      <c r="D279" s="61">
        <v>1</v>
      </c>
      <c r="E279" s="61">
        <v>3</v>
      </c>
      <c r="F279" s="62">
        <v>2</v>
      </c>
      <c r="G279" s="42" t="s">
        <v>329</v>
      </c>
      <c r="H279" s="126">
        <v>247</v>
      </c>
      <c r="I279" s="327"/>
      <c r="J279" s="343"/>
      <c r="K279" s="327"/>
      <c r="L279" s="327"/>
    </row>
    <row r="280" spans="1:12" ht="26.4">
      <c r="A280" s="43">
        <v>3</v>
      </c>
      <c r="B280" s="38">
        <v>2</v>
      </c>
      <c r="C280" s="39">
        <v>2</v>
      </c>
      <c r="D280" s="39">
        <v>2</v>
      </c>
      <c r="E280" s="39"/>
      <c r="F280" s="41"/>
      <c r="G280" s="42" t="s">
        <v>330</v>
      </c>
      <c r="H280" s="126">
        <v>248</v>
      </c>
      <c r="I280" s="330">
        <f>I281</f>
        <v>0</v>
      </c>
      <c r="J280" s="331">
        <f>J281</f>
        <v>0</v>
      </c>
      <c r="K280" s="330">
        <f>K281</f>
        <v>0</v>
      </c>
      <c r="L280" s="331">
        <f>L281</f>
        <v>0</v>
      </c>
    </row>
    <row r="281" spans="1:12" ht="20.25" customHeight="1">
      <c r="A281" s="38">
        <v>3</v>
      </c>
      <c r="B281" s="39">
        <v>2</v>
      </c>
      <c r="C281" s="33">
        <v>2</v>
      </c>
      <c r="D281" s="33">
        <v>2</v>
      </c>
      <c r="E281" s="33">
        <v>1</v>
      </c>
      <c r="F281" s="36"/>
      <c r="G281" s="42" t="s">
        <v>330</v>
      </c>
      <c r="H281" s="126">
        <v>249</v>
      </c>
      <c r="I281" s="335">
        <f>SUM(I282:I283)</f>
        <v>0</v>
      </c>
      <c r="J281" s="334">
        <f>SUM(J282:J283)</f>
        <v>0</v>
      </c>
      <c r="K281" s="333">
        <f>SUM(K282:K283)</f>
        <v>0</v>
      </c>
      <c r="L281" s="333">
        <f>SUM(L282:L283)</f>
        <v>0</v>
      </c>
    </row>
    <row r="282" spans="1:12" ht="26.4">
      <c r="A282" s="38">
        <v>3</v>
      </c>
      <c r="B282" s="39">
        <v>2</v>
      </c>
      <c r="C282" s="39">
        <v>2</v>
      </c>
      <c r="D282" s="39">
        <v>2</v>
      </c>
      <c r="E282" s="39">
        <v>1</v>
      </c>
      <c r="F282" s="41">
        <v>1</v>
      </c>
      <c r="G282" s="42" t="s">
        <v>331</v>
      </c>
      <c r="H282" s="126">
        <v>250</v>
      </c>
      <c r="I282" s="327"/>
      <c r="J282" s="327"/>
      <c r="K282" s="327"/>
      <c r="L282" s="327"/>
    </row>
    <row r="283" spans="1:12" ht="26.4">
      <c r="A283" s="38">
        <v>3</v>
      </c>
      <c r="B283" s="39">
        <v>2</v>
      </c>
      <c r="C283" s="39">
        <v>2</v>
      </c>
      <c r="D283" s="39">
        <v>2</v>
      </c>
      <c r="E283" s="39">
        <v>1</v>
      </c>
      <c r="F283" s="41">
        <v>2</v>
      </c>
      <c r="G283" s="59" t="s">
        <v>332</v>
      </c>
      <c r="H283" s="126">
        <v>251</v>
      </c>
      <c r="I283" s="327"/>
      <c r="J283" s="327"/>
      <c r="K283" s="327"/>
      <c r="L283" s="327"/>
    </row>
    <row r="284" spans="1:12" ht="26.4">
      <c r="A284" s="38">
        <v>3</v>
      </c>
      <c r="B284" s="39">
        <v>2</v>
      </c>
      <c r="C284" s="39">
        <v>2</v>
      </c>
      <c r="D284" s="39">
        <v>3</v>
      </c>
      <c r="E284" s="39"/>
      <c r="F284" s="41"/>
      <c r="G284" s="42" t="s">
        <v>333</v>
      </c>
      <c r="H284" s="126">
        <v>252</v>
      </c>
      <c r="I284" s="330">
        <f>I285</f>
        <v>0</v>
      </c>
      <c r="J284" s="332">
        <f>J285</f>
        <v>0</v>
      </c>
      <c r="K284" s="331">
        <f>K285</f>
        <v>0</v>
      </c>
      <c r="L284" s="331">
        <f>L285</f>
        <v>0</v>
      </c>
    </row>
    <row r="285" spans="1:12" ht="30" customHeight="1">
      <c r="A285" s="35">
        <v>3</v>
      </c>
      <c r="B285" s="39">
        <v>2</v>
      </c>
      <c r="C285" s="39">
        <v>2</v>
      </c>
      <c r="D285" s="39">
        <v>3</v>
      </c>
      <c r="E285" s="39">
        <v>1</v>
      </c>
      <c r="F285" s="41"/>
      <c r="G285" s="42" t="s">
        <v>333</v>
      </c>
      <c r="H285" s="126">
        <v>253</v>
      </c>
      <c r="I285" s="330">
        <f>I286+I287</f>
        <v>0</v>
      </c>
      <c r="J285" s="330">
        <f>J286+J287</f>
        <v>0</v>
      </c>
      <c r="K285" s="330">
        <f>K286+K287</f>
        <v>0</v>
      </c>
      <c r="L285" s="330">
        <f>L286+L287</f>
        <v>0</v>
      </c>
    </row>
    <row r="286" spans="1:12" ht="31.5" customHeight="1">
      <c r="A286" s="35">
        <v>3</v>
      </c>
      <c r="B286" s="39">
        <v>2</v>
      </c>
      <c r="C286" s="39">
        <v>2</v>
      </c>
      <c r="D286" s="39">
        <v>3</v>
      </c>
      <c r="E286" s="39">
        <v>1</v>
      </c>
      <c r="F286" s="41">
        <v>1</v>
      </c>
      <c r="G286" s="42" t="s">
        <v>334</v>
      </c>
      <c r="H286" s="126">
        <v>254</v>
      </c>
      <c r="I286" s="327"/>
      <c r="J286" s="327"/>
      <c r="K286" s="327"/>
      <c r="L286" s="327"/>
    </row>
    <row r="287" spans="1:12" ht="25.5" customHeight="1">
      <c r="A287" s="35">
        <v>3</v>
      </c>
      <c r="B287" s="39">
        <v>2</v>
      </c>
      <c r="C287" s="39">
        <v>2</v>
      </c>
      <c r="D287" s="39">
        <v>3</v>
      </c>
      <c r="E287" s="39">
        <v>1</v>
      </c>
      <c r="F287" s="41">
        <v>2</v>
      </c>
      <c r="G287" s="42" t="s">
        <v>335</v>
      </c>
      <c r="H287" s="126">
        <v>255</v>
      </c>
      <c r="I287" s="327"/>
      <c r="J287" s="327"/>
      <c r="K287" s="327"/>
      <c r="L287" s="327"/>
    </row>
    <row r="288" spans="1:12" ht="22.5" customHeight="1">
      <c r="A288" s="38">
        <v>3</v>
      </c>
      <c r="B288" s="39">
        <v>2</v>
      </c>
      <c r="C288" s="39">
        <v>2</v>
      </c>
      <c r="D288" s="39">
        <v>4</v>
      </c>
      <c r="E288" s="39"/>
      <c r="F288" s="41"/>
      <c r="G288" s="42" t="s">
        <v>336</v>
      </c>
      <c r="H288" s="126">
        <v>256</v>
      </c>
      <c r="I288" s="330">
        <f>I289</f>
        <v>0</v>
      </c>
      <c r="J288" s="332">
        <f>J289</f>
        <v>0</v>
      </c>
      <c r="K288" s="331">
        <f>K289</f>
        <v>0</v>
      </c>
      <c r="L288" s="331">
        <f>L289</f>
        <v>0</v>
      </c>
    </row>
    <row r="289" spans="1:12">
      <c r="A289" s="38">
        <v>3</v>
      </c>
      <c r="B289" s="39">
        <v>2</v>
      </c>
      <c r="C289" s="39">
        <v>2</v>
      </c>
      <c r="D289" s="39">
        <v>4</v>
      </c>
      <c r="E289" s="39">
        <v>1</v>
      </c>
      <c r="F289" s="41"/>
      <c r="G289" s="42" t="s">
        <v>336</v>
      </c>
      <c r="H289" s="126">
        <v>257</v>
      </c>
      <c r="I289" s="330">
        <f>SUM(I290:I291)</f>
        <v>0</v>
      </c>
      <c r="J289" s="332">
        <f>SUM(J290:J291)</f>
        <v>0</v>
      </c>
      <c r="K289" s="331">
        <f>SUM(K290:K291)</f>
        <v>0</v>
      </c>
      <c r="L289" s="331">
        <f>SUM(L290:L291)</f>
        <v>0</v>
      </c>
    </row>
    <row r="290" spans="1:12" ht="30.75" customHeight="1">
      <c r="A290" s="38">
        <v>3</v>
      </c>
      <c r="B290" s="39">
        <v>2</v>
      </c>
      <c r="C290" s="39">
        <v>2</v>
      </c>
      <c r="D290" s="39">
        <v>4</v>
      </c>
      <c r="E290" s="39">
        <v>1</v>
      </c>
      <c r="F290" s="41">
        <v>1</v>
      </c>
      <c r="G290" s="42" t="s">
        <v>337</v>
      </c>
      <c r="H290" s="126">
        <v>258</v>
      </c>
      <c r="I290" s="327"/>
      <c r="J290" s="327"/>
      <c r="K290" s="327"/>
      <c r="L290" s="327"/>
    </row>
    <row r="291" spans="1:12" ht="27.75" customHeight="1">
      <c r="A291" s="35">
        <v>3</v>
      </c>
      <c r="B291" s="33">
        <v>2</v>
      </c>
      <c r="C291" s="33">
        <v>2</v>
      </c>
      <c r="D291" s="33">
        <v>4</v>
      </c>
      <c r="E291" s="33">
        <v>1</v>
      </c>
      <c r="F291" s="36">
        <v>2</v>
      </c>
      <c r="G291" s="59" t="s">
        <v>338</v>
      </c>
      <c r="H291" s="126">
        <v>259</v>
      </c>
      <c r="I291" s="327"/>
      <c r="J291" s="327"/>
      <c r="K291" s="327"/>
      <c r="L291" s="327"/>
    </row>
    <row r="292" spans="1:12" ht="14.25" customHeight="1">
      <c r="A292" s="38">
        <v>3</v>
      </c>
      <c r="B292" s="39">
        <v>2</v>
      </c>
      <c r="C292" s="39">
        <v>2</v>
      </c>
      <c r="D292" s="39">
        <v>5</v>
      </c>
      <c r="E292" s="39"/>
      <c r="F292" s="41"/>
      <c r="G292" s="42" t="s">
        <v>339</v>
      </c>
      <c r="H292" s="126">
        <v>260</v>
      </c>
      <c r="I292" s="330">
        <f t="shared" ref="I292:L293" si="28">I293</f>
        <v>0</v>
      </c>
      <c r="J292" s="332">
        <f t="shared" si="28"/>
        <v>0</v>
      </c>
      <c r="K292" s="331">
        <f t="shared" si="28"/>
        <v>0</v>
      </c>
      <c r="L292" s="331">
        <f t="shared" si="28"/>
        <v>0</v>
      </c>
    </row>
    <row r="293" spans="1:12" ht="15.75" customHeight="1">
      <c r="A293" s="38">
        <v>3</v>
      </c>
      <c r="B293" s="39">
        <v>2</v>
      </c>
      <c r="C293" s="39">
        <v>2</v>
      </c>
      <c r="D293" s="39">
        <v>5</v>
      </c>
      <c r="E293" s="39">
        <v>1</v>
      </c>
      <c r="F293" s="41"/>
      <c r="G293" s="42" t="s">
        <v>339</v>
      </c>
      <c r="H293" s="126">
        <v>261</v>
      </c>
      <c r="I293" s="330">
        <f t="shared" si="28"/>
        <v>0</v>
      </c>
      <c r="J293" s="332">
        <f t="shared" si="28"/>
        <v>0</v>
      </c>
      <c r="K293" s="331">
        <f t="shared" si="28"/>
        <v>0</v>
      </c>
      <c r="L293" s="331">
        <f t="shared" si="28"/>
        <v>0</v>
      </c>
    </row>
    <row r="294" spans="1:12" ht="15.75" customHeight="1">
      <c r="A294" s="38">
        <v>3</v>
      </c>
      <c r="B294" s="39">
        <v>2</v>
      </c>
      <c r="C294" s="39">
        <v>2</v>
      </c>
      <c r="D294" s="39">
        <v>5</v>
      </c>
      <c r="E294" s="39">
        <v>1</v>
      </c>
      <c r="F294" s="41">
        <v>1</v>
      </c>
      <c r="G294" s="42" t="s">
        <v>339</v>
      </c>
      <c r="H294" s="126">
        <v>262</v>
      </c>
      <c r="I294" s="327"/>
      <c r="J294" s="327"/>
      <c r="K294" s="327"/>
      <c r="L294" s="327"/>
    </row>
    <row r="295" spans="1:12" ht="14.25" customHeight="1">
      <c r="A295" s="38">
        <v>3</v>
      </c>
      <c r="B295" s="39">
        <v>2</v>
      </c>
      <c r="C295" s="39">
        <v>2</v>
      </c>
      <c r="D295" s="39">
        <v>6</v>
      </c>
      <c r="E295" s="39"/>
      <c r="F295" s="41"/>
      <c r="G295" s="42" t="s">
        <v>322</v>
      </c>
      <c r="H295" s="126">
        <v>263</v>
      </c>
      <c r="I295" s="330">
        <f t="shared" ref="I295:L296" si="29">I296</f>
        <v>0</v>
      </c>
      <c r="J295" s="341">
        <f t="shared" si="29"/>
        <v>0</v>
      </c>
      <c r="K295" s="331">
        <f t="shared" si="29"/>
        <v>0</v>
      </c>
      <c r="L295" s="331">
        <f t="shared" si="29"/>
        <v>0</v>
      </c>
    </row>
    <row r="296" spans="1:12" ht="15" customHeight="1">
      <c r="A296" s="38">
        <v>3</v>
      </c>
      <c r="B296" s="39">
        <v>2</v>
      </c>
      <c r="C296" s="39">
        <v>2</v>
      </c>
      <c r="D296" s="39">
        <v>6</v>
      </c>
      <c r="E296" s="39">
        <v>1</v>
      </c>
      <c r="F296" s="41"/>
      <c r="G296" s="40" t="s">
        <v>322</v>
      </c>
      <c r="H296" s="126">
        <v>264</v>
      </c>
      <c r="I296" s="330">
        <f t="shared" si="29"/>
        <v>0</v>
      </c>
      <c r="J296" s="341">
        <f t="shared" si="29"/>
        <v>0</v>
      </c>
      <c r="K296" s="331">
        <f t="shared" si="29"/>
        <v>0</v>
      </c>
      <c r="L296" s="331">
        <f t="shared" si="29"/>
        <v>0</v>
      </c>
    </row>
    <row r="297" spans="1:12" ht="15" customHeight="1">
      <c r="A297" s="38">
        <v>3</v>
      </c>
      <c r="B297" s="55">
        <v>2</v>
      </c>
      <c r="C297" s="55">
        <v>2</v>
      </c>
      <c r="D297" s="39">
        <v>6</v>
      </c>
      <c r="E297" s="55">
        <v>1</v>
      </c>
      <c r="F297" s="56">
        <v>1</v>
      </c>
      <c r="G297" s="79" t="s">
        <v>322</v>
      </c>
      <c r="H297" s="126">
        <v>265</v>
      </c>
      <c r="I297" s="327"/>
      <c r="J297" s="327"/>
      <c r="K297" s="327"/>
      <c r="L297" s="327"/>
    </row>
    <row r="298" spans="1:12" ht="14.25" customHeight="1">
      <c r="A298" s="43">
        <v>3</v>
      </c>
      <c r="B298" s="38">
        <v>2</v>
      </c>
      <c r="C298" s="39">
        <v>2</v>
      </c>
      <c r="D298" s="39">
        <v>7</v>
      </c>
      <c r="E298" s="39"/>
      <c r="F298" s="41"/>
      <c r="G298" s="42" t="s">
        <v>323</v>
      </c>
      <c r="H298" s="126">
        <v>266</v>
      </c>
      <c r="I298" s="330">
        <f>I299</f>
        <v>0</v>
      </c>
      <c r="J298" s="341">
        <f>J299</f>
        <v>0</v>
      </c>
      <c r="K298" s="331">
        <f>K299</f>
        <v>0</v>
      </c>
      <c r="L298" s="331">
        <f>L299</f>
        <v>0</v>
      </c>
    </row>
    <row r="299" spans="1:12" ht="15" customHeight="1">
      <c r="A299" s="43">
        <v>3</v>
      </c>
      <c r="B299" s="38">
        <v>2</v>
      </c>
      <c r="C299" s="39">
        <v>2</v>
      </c>
      <c r="D299" s="39">
        <v>7</v>
      </c>
      <c r="E299" s="39">
        <v>1</v>
      </c>
      <c r="F299" s="41"/>
      <c r="G299" s="42" t="s">
        <v>323</v>
      </c>
      <c r="H299" s="126">
        <v>267</v>
      </c>
      <c r="I299" s="330">
        <f>I300+I301</f>
        <v>0</v>
      </c>
      <c r="J299" s="330">
        <f>J300+J301</f>
        <v>0</v>
      </c>
      <c r="K299" s="330">
        <f>K300+K301</f>
        <v>0</v>
      </c>
      <c r="L299" s="330">
        <f>L300+L301</f>
        <v>0</v>
      </c>
    </row>
    <row r="300" spans="1:12" ht="27.75" customHeight="1">
      <c r="A300" s="43">
        <v>3</v>
      </c>
      <c r="B300" s="38">
        <v>2</v>
      </c>
      <c r="C300" s="38">
        <v>2</v>
      </c>
      <c r="D300" s="39">
        <v>7</v>
      </c>
      <c r="E300" s="39">
        <v>1</v>
      </c>
      <c r="F300" s="41">
        <v>1</v>
      </c>
      <c r="G300" s="42" t="s">
        <v>324</v>
      </c>
      <c r="H300" s="126">
        <v>268</v>
      </c>
      <c r="I300" s="327"/>
      <c r="J300" s="327"/>
      <c r="K300" s="327"/>
      <c r="L300" s="327"/>
    </row>
    <row r="301" spans="1:12" ht="25.5" customHeight="1">
      <c r="A301" s="43">
        <v>3</v>
      </c>
      <c r="B301" s="38">
        <v>2</v>
      </c>
      <c r="C301" s="38">
        <v>2</v>
      </c>
      <c r="D301" s="39">
        <v>7</v>
      </c>
      <c r="E301" s="39">
        <v>1</v>
      </c>
      <c r="F301" s="41">
        <v>2</v>
      </c>
      <c r="G301" s="42" t="s">
        <v>325</v>
      </c>
      <c r="H301" s="126">
        <v>269</v>
      </c>
      <c r="I301" s="327"/>
      <c r="J301" s="327"/>
      <c r="K301" s="327"/>
      <c r="L301" s="327"/>
    </row>
    <row r="302" spans="1:12" ht="30" customHeight="1">
      <c r="A302" s="44">
        <v>3</v>
      </c>
      <c r="B302" s="44">
        <v>3</v>
      </c>
      <c r="C302" s="26"/>
      <c r="D302" s="27"/>
      <c r="E302" s="27"/>
      <c r="F302" s="29"/>
      <c r="G302" s="28" t="s">
        <v>340</v>
      </c>
      <c r="H302" s="126">
        <v>270</v>
      </c>
      <c r="I302" s="344">
        <f>SUM(I303+I335)</f>
        <v>0</v>
      </c>
      <c r="J302" s="346">
        <f>SUM(J303+J335)</f>
        <v>0</v>
      </c>
      <c r="K302" s="345">
        <f>SUM(K303+K335)</f>
        <v>0</v>
      </c>
      <c r="L302" s="345">
        <f>SUM(L303+L335)</f>
        <v>0</v>
      </c>
    </row>
    <row r="303" spans="1:12" ht="40.5" customHeight="1">
      <c r="A303" s="43">
        <v>3</v>
      </c>
      <c r="B303" s="43">
        <v>3</v>
      </c>
      <c r="C303" s="38">
        <v>1</v>
      </c>
      <c r="D303" s="39"/>
      <c r="E303" s="39"/>
      <c r="F303" s="41"/>
      <c r="G303" s="42" t="s">
        <v>341</v>
      </c>
      <c r="H303" s="126">
        <v>271</v>
      </c>
      <c r="I303" s="330">
        <f>SUM(I304+I313+I317+I321+I325+I328+I331)</f>
        <v>0</v>
      </c>
      <c r="J303" s="341">
        <f>SUM(J304+J313+J317+J321+J325+J328+J331)</f>
        <v>0</v>
      </c>
      <c r="K303" s="331">
        <f>SUM(K304+K313+K317+K321+K325+K328+K331)</f>
        <v>0</v>
      </c>
      <c r="L303" s="331">
        <f>SUM(L304+L313+L317+L321+L325+L328+L331)</f>
        <v>0</v>
      </c>
    </row>
    <row r="304" spans="1:12" ht="15" customHeight="1">
      <c r="A304" s="43">
        <v>3</v>
      </c>
      <c r="B304" s="43">
        <v>3</v>
      </c>
      <c r="C304" s="38">
        <v>1</v>
      </c>
      <c r="D304" s="39">
        <v>1</v>
      </c>
      <c r="E304" s="39"/>
      <c r="F304" s="41"/>
      <c r="G304" s="42" t="s">
        <v>327</v>
      </c>
      <c r="H304" s="126">
        <v>272</v>
      </c>
      <c r="I304" s="330">
        <f>SUM(I305+I307+I310)</f>
        <v>0</v>
      </c>
      <c r="J304" s="330">
        <f>SUM(J305+J307+J310)</f>
        <v>0</v>
      </c>
      <c r="K304" s="330">
        <f>SUM(K305+K307+K310)</f>
        <v>0</v>
      </c>
      <c r="L304" s="330">
        <f>SUM(L305+L307+L310)</f>
        <v>0</v>
      </c>
    </row>
    <row r="305" spans="1:12" ht="12.75" customHeight="1">
      <c r="A305" s="43">
        <v>3</v>
      </c>
      <c r="B305" s="43">
        <v>3</v>
      </c>
      <c r="C305" s="38">
        <v>1</v>
      </c>
      <c r="D305" s="39">
        <v>1</v>
      </c>
      <c r="E305" s="39">
        <v>1</v>
      </c>
      <c r="F305" s="41"/>
      <c r="G305" s="42" t="s">
        <v>305</v>
      </c>
      <c r="H305" s="126">
        <v>273</v>
      </c>
      <c r="I305" s="330">
        <f>SUM(I306:I306)</f>
        <v>0</v>
      </c>
      <c r="J305" s="341">
        <f>SUM(J306:J306)</f>
        <v>0</v>
      </c>
      <c r="K305" s="331">
        <f>SUM(K306:K306)</f>
        <v>0</v>
      </c>
      <c r="L305" s="331">
        <f>SUM(L306:L306)</f>
        <v>0</v>
      </c>
    </row>
    <row r="306" spans="1:12" ht="15" customHeight="1">
      <c r="A306" s="43">
        <v>3</v>
      </c>
      <c r="B306" s="43">
        <v>3</v>
      </c>
      <c r="C306" s="38">
        <v>1</v>
      </c>
      <c r="D306" s="39">
        <v>1</v>
      </c>
      <c r="E306" s="39">
        <v>1</v>
      </c>
      <c r="F306" s="41">
        <v>1</v>
      </c>
      <c r="G306" s="42" t="s">
        <v>305</v>
      </c>
      <c r="H306" s="126">
        <v>274</v>
      </c>
      <c r="I306" s="327"/>
      <c r="J306" s="327"/>
      <c r="K306" s="327"/>
      <c r="L306" s="327"/>
    </row>
    <row r="307" spans="1:12" ht="14.25" customHeight="1">
      <c r="A307" s="59">
        <v>3</v>
      </c>
      <c r="B307" s="59">
        <v>3</v>
      </c>
      <c r="C307" s="60">
        <v>1</v>
      </c>
      <c r="D307" s="61">
        <v>1</v>
      </c>
      <c r="E307" s="61">
        <v>2</v>
      </c>
      <c r="F307" s="62"/>
      <c r="G307" s="42" t="s">
        <v>328</v>
      </c>
      <c r="H307" s="126">
        <v>275</v>
      </c>
      <c r="I307" s="344">
        <f>SUM(I308:I309)</f>
        <v>0</v>
      </c>
      <c r="J307" s="344">
        <f>SUM(J308:J309)</f>
        <v>0</v>
      </c>
      <c r="K307" s="344">
        <f>SUM(K308:K309)</f>
        <v>0</v>
      </c>
      <c r="L307" s="344">
        <f>SUM(L308:L309)</f>
        <v>0</v>
      </c>
    </row>
    <row r="308" spans="1:12" ht="14.25" customHeight="1">
      <c r="A308" s="59">
        <v>3</v>
      </c>
      <c r="B308" s="59">
        <v>3</v>
      </c>
      <c r="C308" s="60">
        <v>1</v>
      </c>
      <c r="D308" s="61">
        <v>1</v>
      </c>
      <c r="E308" s="61">
        <v>2</v>
      </c>
      <c r="F308" s="62">
        <v>1</v>
      </c>
      <c r="G308" s="42" t="s">
        <v>307</v>
      </c>
      <c r="H308" s="126">
        <v>276</v>
      </c>
      <c r="I308" s="327"/>
      <c r="J308" s="327"/>
      <c r="K308" s="327"/>
      <c r="L308" s="327"/>
    </row>
    <row r="309" spans="1:12" ht="14.25" customHeight="1">
      <c r="A309" s="59">
        <v>3</v>
      </c>
      <c r="B309" s="59">
        <v>3</v>
      </c>
      <c r="C309" s="60">
        <v>1</v>
      </c>
      <c r="D309" s="61">
        <v>1</v>
      </c>
      <c r="E309" s="61">
        <v>2</v>
      </c>
      <c r="F309" s="62">
        <v>2</v>
      </c>
      <c r="G309" s="42" t="s">
        <v>308</v>
      </c>
      <c r="H309" s="126">
        <v>277</v>
      </c>
      <c r="I309" s="327"/>
      <c r="J309" s="327"/>
      <c r="K309" s="327"/>
      <c r="L309" s="327"/>
    </row>
    <row r="310" spans="1:12" ht="14.25" customHeight="1">
      <c r="A310" s="59">
        <v>3</v>
      </c>
      <c r="B310" s="59">
        <v>3</v>
      </c>
      <c r="C310" s="60">
        <v>1</v>
      </c>
      <c r="D310" s="61">
        <v>1</v>
      </c>
      <c r="E310" s="61">
        <v>3</v>
      </c>
      <c r="F310" s="62"/>
      <c r="G310" s="42" t="s">
        <v>309</v>
      </c>
      <c r="H310" s="126">
        <v>278</v>
      </c>
      <c r="I310" s="344">
        <f>SUM(I311:I312)</f>
        <v>0</v>
      </c>
      <c r="J310" s="344">
        <f>SUM(J311:J312)</f>
        <v>0</v>
      </c>
      <c r="K310" s="344">
        <f>SUM(K311:K312)</f>
        <v>0</v>
      </c>
      <c r="L310" s="344">
        <f>SUM(L311:L312)</f>
        <v>0</v>
      </c>
    </row>
    <row r="311" spans="1:12" ht="14.25" customHeight="1">
      <c r="A311" s="59">
        <v>3</v>
      </c>
      <c r="B311" s="59">
        <v>3</v>
      </c>
      <c r="C311" s="60">
        <v>1</v>
      </c>
      <c r="D311" s="61">
        <v>1</v>
      </c>
      <c r="E311" s="61">
        <v>3</v>
      </c>
      <c r="F311" s="62">
        <v>1</v>
      </c>
      <c r="G311" s="42" t="s">
        <v>310</v>
      </c>
      <c r="H311" s="126">
        <v>279</v>
      </c>
      <c r="I311" s="327"/>
      <c r="J311" s="327"/>
      <c r="K311" s="327"/>
      <c r="L311" s="327"/>
    </row>
    <row r="312" spans="1:12" ht="14.25" customHeight="1">
      <c r="A312" s="59">
        <v>3</v>
      </c>
      <c r="B312" s="59">
        <v>3</v>
      </c>
      <c r="C312" s="60">
        <v>1</v>
      </c>
      <c r="D312" s="61">
        <v>1</v>
      </c>
      <c r="E312" s="61">
        <v>3</v>
      </c>
      <c r="F312" s="62">
        <v>2</v>
      </c>
      <c r="G312" s="42" t="s">
        <v>329</v>
      </c>
      <c r="H312" s="126">
        <v>280</v>
      </c>
      <c r="I312" s="327"/>
      <c r="J312" s="327"/>
      <c r="K312" s="327"/>
      <c r="L312" s="327"/>
    </row>
    <row r="313" spans="1:12">
      <c r="A313" s="53">
        <v>3</v>
      </c>
      <c r="B313" s="35">
        <v>3</v>
      </c>
      <c r="C313" s="38">
        <v>1</v>
      </c>
      <c r="D313" s="39">
        <v>2</v>
      </c>
      <c r="E313" s="39"/>
      <c r="F313" s="41"/>
      <c r="G313" s="40" t="s">
        <v>342</v>
      </c>
      <c r="H313" s="126">
        <v>281</v>
      </c>
      <c r="I313" s="330">
        <f>I314</f>
        <v>0</v>
      </c>
      <c r="J313" s="341">
        <f>J314</f>
        <v>0</v>
      </c>
      <c r="K313" s="331">
        <f>K314</f>
        <v>0</v>
      </c>
      <c r="L313" s="331">
        <f>L314</f>
        <v>0</v>
      </c>
    </row>
    <row r="314" spans="1:12" ht="15" customHeight="1">
      <c r="A314" s="53">
        <v>3</v>
      </c>
      <c r="B314" s="53">
        <v>3</v>
      </c>
      <c r="C314" s="35">
        <v>1</v>
      </c>
      <c r="D314" s="33">
        <v>2</v>
      </c>
      <c r="E314" s="33">
        <v>1</v>
      </c>
      <c r="F314" s="36"/>
      <c r="G314" s="40" t="s">
        <v>342</v>
      </c>
      <c r="H314" s="126">
        <v>282</v>
      </c>
      <c r="I314" s="335">
        <f>SUM(I315:I316)</f>
        <v>0</v>
      </c>
      <c r="J314" s="342">
        <f>SUM(J315:J316)</f>
        <v>0</v>
      </c>
      <c r="K314" s="333">
        <f>SUM(K315:K316)</f>
        <v>0</v>
      </c>
      <c r="L314" s="333">
        <f>SUM(L315:L316)</f>
        <v>0</v>
      </c>
    </row>
    <row r="315" spans="1:12" ht="15" customHeight="1">
      <c r="A315" s="43">
        <v>3</v>
      </c>
      <c r="B315" s="43">
        <v>3</v>
      </c>
      <c r="C315" s="38">
        <v>1</v>
      </c>
      <c r="D315" s="39">
        <v>2</v>
      </c>
      <c r="E315" s="39">
        <v>1</v>
      </c>
      <c r="F315" s="41">
        <v>1</v>
      </c>
      <c r="G315" s="42" t="s">
        <v>343</v>
      </c>
      <c r="H315" s="126">
        <v>283</v>
      </c>
      <c r="I315" s="327"/>
      <c r="J315" s="327"/>
      <c r="K315" s="327"/>
      <c r="L315" s="327"/>
    </row>
    <row r="316" spans="1:12" ht="12.75" customHeight="1">
      <c r="A316" s="47">
        <v>3</v>
      </c>
      <c r="B316" s="81">
        <v>3</v>
      </c>
      <c r="C316" s="54">
        <v>1</v>
      </c>
      <c r="D316" s="55">
        <v>2</v>
      </c>
      <c r="E316" s="55">
        <v>1</v>
      </c>
      <c r="F316" s="56">
        <v>2</v>
      </c>
      <c r="G316" s="57" t="s">
        <v>344</v>
      </c>
      <c r="H316" s="126">
        <v>284</v>
      </c>
      <c r="I316" s="327"/>
      <c r="J316" s="327"/>
      <c r="K316" s="327"/>
      <c r="L316" s="327"/>
    </row>
    <row r="317" spans="1:12" ht="15.75" customHeight="1">
      <c r="A317" s="38">
        <v>3</v>
      </c>
      <c r="B317" s="40">
        <v>3</v>
      </c>
      <c r="C317" s="38">
        <v>1</v>
      </c>
      <c r="D317" s="39">
        <v>3</v>
      </c>
      <c r="E317" s="39"/>
      <c r="F317" s="41"/>
      <c r="G317" s="42" t="s">
        <v>345</v>
      </c>
      <c r="H317" s="126">
        <v>285</v>
      </c>
      <c r="I317" s="330">
        <f>I318</f>
        <v>0</v>
      </c>
      <c r="J317" s="341">
        <f>J318</f>
        <v>0</v>
      </c>
      <c r="K317" s="331">
        <f>K318</f>
        <v>0</v>
      </c>
      <c r="L317" s="331">
        <f>L318</f>
        <v>0</v>
      </c>
    </row>
    <row r="318" spans="1:12" ht="15.75" customHeight="1">
      <c r="A318" s="38">
        <v>3</v>
      </c>
      <c r="B318" s="79">
        <v>3</v>
      </c>
      <c r="C318" s="54">
        <v>1</v>
      </c>
      <c r="D318" s="55">
        <v>3</v>
      </c>
      <c r="E318" s="55">
        <v>1</v>
      </c>
      <c r="F318" s="56"/>
      <c r="G318" s="42" t="s">
        <v>345</v>
      </c>
      <c r="H318" s="126">
        <v>286</v>
      </c>
      <c r="I318" s="331">
        <f>I319+I320</f>
        <v>0</v>
      </c>
      <c r="J318" s="331">
        <f>J319+J320</f>
        <v>0</v>
      </c>
      <c r="K318" s="331">
        <f>K319+K320</f>
        <v>0</v>
      </c>
      <c r="L318" s="331">
        <f>L319+L320</f>
        <v>0</v>
      </c>
    </row>
    <row r="319" spans="1:12" ht="27" customHeight="1">
      <c r="A319" s="38">
        <v>3</v>
      </c>
      <c r="B319" s="40">
        <v>3</v>
      </c>
      <c r="C319" s="38">
        <v>1</v>
      </c>
      <c r="D319" s="39">
        <v>3</v>
      </c>
      <c r="E319" s="39">
        <v>1</v>
      </c>
      <c r="F319" s="41">
        <v>1</v>
      </c>
      <c r="G319" s="42" t="s">
        <v>346</v>
      </c>
      <c r="H319" s="126">
        <v>287</v>
      </c>
      <c r="I319" s="329"/>
      <c r="J319" s="329"/>
      <c r="K319" s="329"/>
      <c r="L319" s="328"/>
    </row>
    <row r="320" spans="1:12" ht="26.25" customHeight="1">
      <c r="A320" s="38">
        <v>3</v>
      </c>
      <c r="B320" s="40">
        <v>3</v>
      </c>
      <c r="C320" s="38">
        <v>1</v>
      </c>
      <c r="D320" s="39">
        <v>3</v>
      </c>
      <c r="E320" s="39">
        <v>1</v>
      </c>
      <c r="F320" s="41">
        <v>2</v>
      </c>
      <c r="G320" s="42" t="s">
        <v>347</v>
      </c>
      <c r="H320" s="126">
        <v>288</v>
      </c>
      <c r="I320" s="327"/>
      <c r="J320" s="327"/>
      <c r="K320" s="327"/>
      <c r="L320" s="327"/>
    </row>
    <row r="321" spans="1:12">
      <c r="A321" s="38">
        <v>3</v>
      </c>
      <c r="B321" s="40">
        <v>3</v>
      </c>
      <c r="C321" s="38">
        <v>1</v>
      </c>
      <c r="D321" s="39">
        <v>4</v>
      </c>
      <c r="E321" s="39"/>
      <c r="F321" s="41"/>
      <c r="G321" s="42" t="s">
        <v>348</v>
      </c>
      <c r="H321" s="126">
        <v>289</v>
      </c>
      <c r="I321" s="330">
        <f>I322</f>
        <v>0</v>
      </c>
      <c r="J321" s="341">
        <f>J322</f>
        <v>0</v>
      </c>
      <c r="K321" s="331">
        <f>K322</f>
        <v>0</v>
      </c>
      <c r="L321" s="331">
        <f>L322</f>
        <v>0</v>
      </c>
    </row>
    <row r="322" spans="1:12" ht="15" customHeight="1">
      <c r="A322" s="43">
        <v>3</v>
      </c>
      <c r="B322" s="38">
        <v>3</v>
      </c>
      <c r="C322" s="39">
        <v>1</v>
      </c>
      <c r="D322" s="39">
        <v>4</v>
      </c>
      <c r="E322" s="39">
        <v>1</v>
      </c>
      <c r="F322" s="41"/>
      <c r="G322" s="42" t="s">
        <v>348</v>
      </c>
      <c r="H322" s="126">
        <v>290</v>
      </c>
      <c r="I322" s="330">
        <f>SUM(I323:I324)</f>
        <v>0</v>
      </c>
      <c r="J322" s="330">
        <f>SUM(J323:J324)</f>
        <v>0</v>
      </c>
      <c r="K322" s="330">
        <f>SUM(K323:K324)</f>
        <v>0</v>
      </c>
      <c r="L322" s="330">
        <f>SUM(L323:L324)</f>
        <v>0</v>
      </c>
    </row>
    <row r="323" spans="1:12">
      <c r="A323" s="43">
        <v>3</v>
      </c>
      <c r="B323" s="38">
        <v>3</v>
      </c>
      <c r="C323" s="39">
        <v>1</v>
      </c>
      <c r="D323" s="39">
        <v>4</v>
      </c>
      <c r="E323" s="39">
        <v>1</v>
      </c>
      <c r="F323" s="41">
        <v>1</v>
      </c>
      <c r="G323" s="42" t="s">
        <v>349</v>
      </c>
      <c r="H323" s="126">
        <v>291</v>
      </c>
      <c r="I323" s="343"/>
      <c r="J323" s="327"/>
      <c r="K323" s="327"/>
      <c r="L323" s="343"/>
    </row>
    <row r="324" spans="1:12" ht="14.25" customHeight="1">
      <c r="A324" s="38">
        <v>3</v>
      </c>
      <c r="B324" s="39">
        <v>3</v>
      </c>
      <c r="C324" s="39">
        <v>1</v>
      </c>
      <c r="D324" s="39">
        <v>4</v>
      </c>
      <c r="E324" s="39">
        <v>1</v>
      </c>
      <c r="F324" s="41">
        <v>2</v>
      </c>
      <c r="G324" s="42" t="s">
        <v>350</v>
      </c>
      <c r="H324" s="126">
        <v>292</v>
      </c>
      <c r="I324" s="327"/>
      <c r="J324" s="329"/>
      <c r="K324" s="329"/>
      <c r="L324" s="328"/>
    </row>
    <row r="325" spans="1:12" ht="15.75" customHeight="1">
      <c r="A325" s="38">
        <v>3</v>
      </c>
      <c r="B325" s="39">
        <v>3</v>
      </c>
      <c r="C325" s="39">
        <v>1</v>
      </c>
      <c r="D325" s="39">
        <v>5</v>
      </c>
      <c r="E325" s="39"/>
      <c r="F325" s="41"/>
      <c r="G325" s="42" t="s">
        <v>351</v>
      </c>
      <c r="H325" s="126">
        <v>293</v>
      </c>
      <c r="I325" s="333">
        <f t="shared" ref="I325:L326" si="30">I326</f>
        <v>0</v>
      </c>
      <c r="J325" s="341">
        <f t="shared" si="30"/>
        <v>0</v>
      </c>
      <c r="K325" s="331">
        <f t="shared" si="30"/>
        <v>0</v>
      </c>
      <c r="L325" s="331">
        <f t="shared" si="30"/>
        <v>0</v>
      </c>
    </row>
    <row r="326" spans="1:12" ht="14.25" customHeight="1">
      <c r="A326" s="35">
        <v>3</v>
      </c>
      <c r="B326" s="55">
        <v>3</v>
      </c>
      <c r="C326" s="55">
        <v>1</v>
      </c>
      <c r="D326" s="55">
        <v>5</v>
      </c>
      <c r="E326" s="55">
        <v>1</v>
      </c>
      <c r="F326" s="56"/>
      <c r="G326" s="42" t="s">
        <v>351</v>
      </c>
      <c r="H326" s="126">
        <v>294</v>
      </c>
      <c r="I326" s="331">
        <f t="shared" si="30"/>
        <v>0</v>
      </c>
      <c r="J326" s="342">
        <f t="shared" si="30"/>
        <v>0</v>
      </c>
      <c r="K326" s="333">
        <f t="shared" si="30"/>
        <v>0</v>
      </c>
      <c r="L326" s="333">
        <f t="shared" si="30"/>
        <v>0</v>
      </c>
    </row>
    <row r="327" spans="1:12" ht="14.25" customHeight="1">
      <c r="A327" s="38">
        <v>3</v>
      </c>
      <c r="B327" s="39">
        <v>3</v>
      </c>
      <c r="C327" s="39">
        <v>1</v>
      </c>
      <c r="D327" s="39">
        <v>5</v>
      </c>
      <c r="E327" s="39">
        <v>1</v>
      </c>
      <c r="F327" s="41">
        <v>1</v>
      </c>
      <c r="G327" s="42" t="s">
        <v>352</v>
      </c>
      <c r="H327" s="126">
        <v>295</v>
      </c>
      <c r="I327" s="327"/>
      <c r="J327" s="329"/>
      <c r="K327" s="329"/>
      <c r="L327" s="328"/>
    </row>
    <row r="328" spans="1:12" ht="14.25" customHeight="1">
      <c r="A328" s="38">
        <v>3</v>
      </c>
      <c r="B328" s="39">
        <v>3</v>
      </c>
      <c r="C328" s="39">
        <v>1</v>
      </c>
      <c r="D328" s="39">
        <v>6</v>
      </c>
      <c r="E328" s="39"/>
      <c r="F328" s="41"/>
      <c r="G328" s="40" t="s">
        <v>322</v>
      </c>
      <c r="H328" s="126">
        <v>296</v>
      </c>
      <c r="I328" s="331">
        <f t="shared" ref="I328:L329" si="31">I329</f>
        <v>0</v>
      </c>
      <c r="J328" s="341">
        <f t="shared" si="31"/>
        <v>0</v>
      </c>
      <c r="K328" s="331">
        <f t="shared" si="31"/>
        <v>0</v>
      </c>
      <c r="L328" s="331">
        <f t="shared" si="31"/>
        <v>0</v>
      </c>
    </row>
    <row r="329" spans="1:12" ht="13.5" customHeight="1">
      <c r="A329" s="38">
        <v>3</v>
      </c>
      <c r="B329" s="39">
        <v>3</v>
      </c>
      <c r="C329" s="39">
        <v>1</v>
      </c>
      <c r="D329" s="39">
        <v>6</v>
      </c>
      <c r="E329" s="39">
        <v>1</v>
      </c>
      <c r="F329" s="41"/>
      <c r="G329" s="40" t="s">
        <v>322</v>
      </c>
      <c r="H329" s="126">
        <v>297</v>
      </c>
      <c r="I329" s="330">
        <f t="shared" si="31"/>
        <v>0</v>
      </c>
      <c r="J329" s="341">
        <f t="shared" si="31"/>
        <v>0</v>
      </c>
      <c r="K329" s="331">
        <f t="shared" si="31"/>
        <v>0</v>
      </c>
      <c r="L329" s="331">
        <f t="shared" si="31"/>
        <v>0</v>
      </c>
    </row>
    <row r="330" spans="1:12" ht="14.25" customHeight="1">
      <c r="A330" s="38">
        <v>3</v>
      </c>
      <c r="B330" s="39">
        <v>3</v>
      </c>
      <c r="C330" s="39">
        <v>1</v>
      </c>
      <c r="D330" s="39">
        <v>6</v>
      </c>
      <c r="E330" s="39">
        <v>1</v>
      </c>
      <c r="F330" s="41">
        <v>1</v>
      </c>
      <c r="G330" s="40" t="s">
        <v>322</v>
      </c>
      <c r="H330" s="126">
        <v>298</v>
      </c>
      <c r="I330" s="329"/>
      <c r="J330" s="329"/>
      <c r="K330" s="329"/>
      <c r="L330" s="328"/>
    </row>
    <row r="331" spans="1:12" ht="15" customHeight="1">
      <c r="A331" s="38">
        <v>3</v>
      </c>
      <c r="B331" s="39">
        <v>3</v>
      </c>
      <c r="C331" s="39">
        <v>1</v>
      </c>
      <c r="D331" s="39">
        <v>7</v>
      </c>
      <c r="E331" s="39"/>
      <c r="F331" s="41"/>
      <c r="G331" s="42" t="s">
        <v>353</v>
      </c>
      <c r="H331" s="126">
        <v>299</v>
      </c>
      <c r="I331" s="330">
        <f>I332</f>
        <v>0</v>
      </c>
      <c r="J331" s="341">
        <f>J332</f>
        <v>0</v>
      </c>
      <c r="K331" s="331">
        <f>K332</f>
        <v>0</v>
      </c>
      <c r="L331" s="331">
        <f>L332</f>
        <v>0</v>
      </c>
    </row>
    <row r="332" spans="1:12" ht="16.5" customHeight="1">
      <c r="A332" s="38">
        <v>3</v>
      </c>
      <c r="B332" s="39">
        <v>3</v>
      </c>
      <c r="C332" s="39">
        <v>1</v>
      </c>
      <c r="D332" s="39">
        <v>7</v>
      </c>
      <c r="E332" s="39">
        <v>1</v>
      </c>
      <c r="F332" s="41"/>
      <c r="G332" s="42" t="s">
        <v>353</v>
      </c>
      <c r="H332" s="126">
        <v>300</v>
      </c>
      <c r="I332" s="330">
        <f>I333+I334</f>
        <v>0</v>
      </c>
      <c r="J332" s="330">
        <f>J333+J334</f>
        <v>0</v>
      </c>
      <c r="K332" s="330">
        <f>K333+K334</f>
        <v>0</v>
      </c>
      <c r="L332" s="330">
        <f>L333+L334</f>
        <v>0</v>
      </c>
    </row>
    <row r="333" spans="1:12" ht="27" customHeight="1">
      <c r="A333" s="38">
        <v>3</v>
      </c>
      <c r="B333" s="39">
        <v>3</v>
      </c>
      <c r="C333" s="39">
        <v>1</v>
      </c>
      <c r="D333" s="39">
        <v>7</v>
      </c>
      <c r="E333" s="39">
        <v>1</v>
      </c>
      <c r="F333" s="41">
        <v>1</v>
      </c>
      <c r="G333" s="42" t="s">
        <v>354</v>
      </c>
      <c r="H333" s="126">
        <v>301</v>
      </c>
      <c r="I333" s="329"/>
      <c r="J333" s="329"/>
      <c r="K333" s="329"/>
      <c r="L333" s="328"/>
    </row>
    <row r="334" spans="1:12" ht="27.75" customHeight="1">
      <c r="A334" s="38">
        <v>3</v>
      </c>
      <c r="B334" s="39">
        <v>3</v>
      </c>
      <c r="C334" s="39">
        <v>1</v>
      </c>
      <c r="D334" s="39">
        <v>7</v>
      </c>
      <c r="E334" s="39">
        <v>1</v>
      </c>
      <c r="F334" s="41">
        <v>2</v>
      </c>
      <c r="G334" s="42" t="s">
        <v>355</v>
      </c>
      <c r="H334" s="126">
        <v>302</v>
      </c>
      <c r="I334" s="327"/>
      <c r="J334" s="327"/>
      <c r="K334" s="327"/>
      <c r="L334" s="327"/>
    </row>
    <row r="335" spans="1:12" ht="38.25" customHeight="1">
      <c r="A335" s="38">
        <v>3</v>
      </c>
      <c r="B335" s="39">
        <v>3</v>
      </c>
      <c r="C335" s="39">
        <v>2</v>
      </c>
      <c r="D335" s="39"/>
      <c r="E335" s="39"/>
      <c r="F335" s="41"/>
      <c r="G335" s="42" t="s">
        <v>356</v>
      </c>
      <c r="H335" s="126">
        <v>303</v>
      </c>
      <c r="I335" s="330">
        <f>SUM(I336+I345+I349+I353+I357+I360+I363)</f>
        <v>0</v>
      </c>
      <c r="J335" s="341">
        <f>SUM(J336+J345+J349+J353+J357+J360+J363)</f>
        <v>0</v>
      </c>
      <c r="K335" s="331">
        <f>SUM(K336+K345+K349+K353+K357+K360+K363)</f>
        <v>0</v>
      </c>
      <c r="L335" s="331">
        <f>SUM(L336+L345+L349+L353+L357+L360+L363)</f>
        <v>0</v>
      </c>
    </row>
    <row r="336" spans="1:12" ht="15" customHeight="1">
      <c r="A336" s="38">
        <v>3</v>
      </c>
      <c r="B336" s="39">
        <v>3</v>
      </c>
      <c r="C336" s="39">
        <v>2</v>
      </c>
      <c r="D336" s="39">
        <v>1</v>
      </c>
      <c r="E336" s="39"/>
      <c r="F336" s="41"/>
      <c r="G336" s="42" t="s">
        <v>304</v>
      </c>
      <c r="H336" s="126">
        <v>304</v>
      </c>
      <c r="I336" s="330">
        <f>I337</f>
        <v>0</v>
      </c>
      <c r="J336" s="341">
        <f>J337</f>
        <v>0</v>
      </c>
      <c r="K336" s="331">
        <f>K337</f>
        <v>0</v>
      </c>
      <c r="L336" s="331">
        <f>L337</f>
        <v>0</v>
      </c>
    </row>
    <row r="337" spans="1:16">
      <c r="A337" s="43">
        <v>3</v>
      </c>
      <c r="B337" s="38">
        <v>3</v>
      </c>
      <c r="C337" s="39">
        <v>2</v>
      </c>
      <c r="D337" s="40">
        <v>1</v>
      </c>
      <c r="E337" s="38">
        <v>1</v>
      </c>
      <c r="F337" s="41"/>
      <c r="G337" s="42" t="s">
        <v>304</v>
      </c>
      <c r="H337" s="126">
        <v>305</v>
      </c>
      <c r="I337" s="330">
        <f t="shared" ref="I337:P337" si="32">SUM(I338:I338)</f>
        <v>0</v>
      </c>
      <c r="J337" s="330">
        <f t="shared" si="32"/>
        <v>0</v>
      </c>
      <c r="K337" s="330">
        <f t="shared" si="32"/>
        <v>0</v>
      </c>
      <c r="L337" s="330">
        <f t="shared" si="32"/>
        <v>0</v>
      </c>
      <c r="M337" s="114">
        <f t="shared" si="32"/>
        <v>0</v>
      </c>
      <c r="N337" s="114">
        <f t="shared" si="32"/>
        <v>0</v>
      </c>
      <c r="O337" s="114">
        <f t="shared" si="32"/>
        <v>0</v>
      </c>
      <c r="P337" s="114">
        <f t="shared" si="32"/>
        <v>0</v>
      </c>
    </row>
    <row r="338" spans="1:16" ht="13.5" customHeight="1">
      <c r="A338" s="43">
        <v>3</v>
      </c>
      <c r="B338" s="38">
        <v>3</v>
      </c>
      <c r="C338" s="39">
        <v>2</v>
      </c>
      <c r="D338" s="40">
        <v>1</v>
      </c>
      <c r="E338" s="38">
        <v>1</v>
      </c>
      <c r="F338" s="41">
        <v>1</v>
      </c>
      <c r="G338" s="42" t="s">
        <v>305</v>
      </c>
      <c r="H338" s="126">
        <v>306</v>
      </c>
      <c r="I338" s="329"/>
      <c r="J338" s="329"/>
      <c r="K338" s="329"/>
      <c r="L338" s="328"/>
    </row>
    <row r="339" spans="1:16">
      <c r="A339" s="59">
        <v>3</v>
      </c>
      <c r="B339" s="60">
        <v>3</v>
      </c>
      <c r="C339" s="61">
        <v>2</v>
      </c>
      <c r="D339" s="42">
        <v>1</v>
      </c>
      <c r="E339" s="60">
        <v>2</v>
      </c>
      <c r="F339" s="62"/>
      <c r="G339" s="57" t="s">
        <v>328</v>
      </c>
      <c r="H339" s="126">
        <v>307</v>
      </c>
      <c r="I339" s="330">
        <f>SUM(I340:I341)</f>
        <v>0</v>
      </c>
      <c r="J339" s="330">
        <f>SUM(J340:J341)</f>
        <v>0</v>
      </c>
      <c r="K339" s="330">
        <f>SUM(K340:K341)</f>
        <v>0</v>
      </c>
      <c r="L339" s="330">
        <f>SUM(L340:L341)</f>
        <v>0</v>
      </c>
    </row>
    <row r="340" spans="1:16">
      <c r="A340" s="59">
        <v>3</v>
      </c>
      <c r="B340" s="60">
        <v>3</v>
      </c>
      <c r="C340" s="61">
        <v>2</v>
      </c>
      <c r="D340" s="42">
        <v>1</v>
      </c>
      <c r="E340" s="60">
        <v>2</v>
      </c>
      <c r="F340" s="62">
        <v>1</v>
      </c>
      <c r="G340" s="57" t="s">
        <v>307</v>
      </c>
      <c r="H340" s="126">
        <v>308</v>
      </c>
      <c r="I340" s="329"/>
      <c r="J340" s="329"/>
      <c r="K340" s="329"/>
      <c r="L340" s="328"/>
    </row>
    <row r="341" spans="1:16">
      <c r="A341" s="59">
        <v>3</v>
      </c>
      <c r="B341" s="60">
        <v>3</v>
      </c>
      <c r="C341" s="61">
        <v>2</v>
      </c>
      <c r="D341" s="42">
        <v>1</v>
      </c>
      <c r="E341" s="60">
        <v>2</v>
      </c>
      <c r="F341" s="62">
        <v>2</v>
      </c>
      <c r="G341" s="57" t="s">
        <v>308</v>
      </c>
      <c r="H341" s="126">
        <v>309</v>
      </c>
      <c r="I341" s="327"/>
      <c r="J341" s="327"/>
      <c r="K341" s="327"/>
      <c r="L341" s="327"/>
    </row>
    <row r="342" spans="1:16">
      <c r="A342" s="59">
        <v>3</v>
      </c>
      <c r="B342" s="60">
        <v>3</v>
      </c>
      <c r="C342" s="61">
        <v>2</v>
      </c>
      <c r="D342" s="42">
        <v>1</v>
      </c>
      <c r="E342" s="60">
        <v>3</v>
      </c>
      <c r="F342" s="62"/>
      <c r="G342" s="57" t="s">
        <v>309</v>
      </c>
      <c r="H342" s="126">
        <v>310</v>
      </c>
      <c r="I342" s="330">
        <f>SUM(I343:I344)</f>
        <v>0</v>
      </c>
      <c r="J342" s="330">
        <f>SUM(J343:J344)</f>
        <v>0</v>
      </c>
      <c r="K342" s="330">
        <f>SUM(K343:K344)</f>
        <v>0</v>
      </c>
      <c r="L342" s="330">
        <f>SUM(L343:L344)</f>
        <v>0</v>
      </c>
    </row>
    <row r="343" spans="1:16">
      <c r="A343" s="59">
        <v>3</v>
      </c>
      <c r="B343" s="60">
        <v>3</v>
      </c>
      <c r="C343" s="61">
        <v>2</v>
      </c>
      <c r="D343" s="42">
        <v>1</v>
      </c>
      <c r="E343" s="60">
        <v>3</v>
      </c>
      <c r="F343" s="62">
        <v>1</v>
      </c>
      <c r="G343" s="57" t="s">
        <v>310</v>
      </c>
      <c r="H343" s="126">
        <v>311</v>
      </c>
      <c r="I343" s="327"/>
      <c r="J343" s="327"/>
      <c r="K343" s="327"/>
      <c r="L343" s="327"/>
    </row>
    <row r="344" spans="1:16">
      <c r="A344" s="59">
        <v>3</v>
      </c>
      <c r="B344" s="60">
        <v>3</v>
      </c>
      <c r="C344" s="61">
        <v>2</v>
      </c>
      <c r="D344" s="42">
        <v>1</v>
      </c>
      <c r="E344" s="60">
        <v>3</v>
      </c>
      <c r="F344" s="62">
        <v>2</v>
      </c>
      <c r="G344" s="57" t="s">
        <v>329</v>
      </c>
      <c r="H344" s="126">
        <v>312</v>
      </c>
      <c r="I344" s="339"/>
      <c r="J344" s="340"/>
      <c r="K344" s="339"/>
      <c r="L344" s="339"/>
    </row>
    <row r="345" spans="1:16">
      <c r="A345" s="47">
        <v>3</v>
      </c>
      <c r="B345" s="47">
        <v>3</v>
      </c>
      <c r="C345" s="54">
        <v>2</v>
      </c>
      <c r="D345" s="79">
        <v>2</v>
      </c>
      <c r="E345" s="54"/>
      <c r="F345" s="56"/>
      <c r="G345" s="79" t="s">
        <v>342</v>
      </c>
      <c r="H345" s="126">
        <v>313</v>
      </c>
      <c r="I345" s="338">
        <f>I346</f>
        <v>0</v>
      </c>
      <c r="J345" s="337">
        <f>J346</f>
        <v>0</v>
      </c>
      <c r="K345" s="336">
        <f>K346</f>
        <v>0</v>
      </c>
      <c r="L345" s="336">
        <f>L346</f>
        <v>0</v>
      </c>
    </row>
    <row r="346" spans="1:16">
      <c r="A346" s="43">
        <v>3</v>
      </c>
      <c r="B346" s="43">
        <v>3</v>
      </c>
      <c r="C346" s="38">
        <v>2</v>
      </c>
      <c r="D346" s="40">
        <v>2</v>
      </c>
      <c r="E346" s="38">
        <v>1</v>
      </c>
      <c r="F346" s="41"/>
      <c r="G346" s="79" t="s">
        <v>342</v>
      </c>
      <c r="H346" s="126">
        <v>314</v>
      </c>
      <c r="I346" s="330">
        <f>SUM(I347:I348)</f>
        <v>0</v>
      </c>
      <c r="J346" s="332">
        <f>SUM(J347:J348)</f>
        <v>0</v>
      </c>
      <c r="K346" s="331">
        <f>SUM(K347:K348)</f>
        <v>0</v>
      </c>
      <c r="L346" s="331">
        <f>SUM(L347:L348)</f>
        <v>0</v>
      </c>
    </row>
    <row r="347" spans="1:16" ht="26.4">
      <c r="A347" s="43">
        <v>3</v>
      </c>
      <c r="B347" s="43">
        <v>3</v>
      </c>
      <c r="C347" s="38">
        <v>2</v>
      </c>
      <c r="D347" s="40">
        <v>2</v>
      </c>
      <c r="E347" s="43">
        <v>1</v>
      </c>
      <c r="F347" s="69">
        <v>1</v>
      </c>
      <c r="G347" s="42" t="s">
        <v>343</v>
      </c>
      <c r="H347" s="126">
        <v>315</v>
      </c>
      <c r="I347" s="327"/>
      <c r="J347" s="327"/>
      <c r="K347" s="327"/>
      <c r="L347" s="327"/>
    </row>
    <row r="348" spans="1:16">
      <c r="A348" s="47">
        <v>3</v>
      </c>
      <c r="B348" s="47">
        <v>3</v>
      </c>
      <c r="C348" s="48">
        <v>2</v>
      </c>
      <c r="D348" s="49">
        <v>2</v>
      </c>
      <c r="E348" s="50">
        <v>1</v>
      </c>
      <c r="F348" s="80">
        <v>2</v>
      </c>
      <c r="G348" s="73" t="s">
        <v>344</v>
      </c>
      <c r="H348" s="126">
        <v>316</v>
      </c>
      <c r="I348" s="327"/>
      <c r="J348" s="327"/>
      <c r="K348" s="327"/>
      <c r="L348" s="327"/>
    </row>
    <row r="349" spans="1:16" ht="23.25" customHeight="1">
      <c r="A349" s="43">
        <v>3</v>
      </c>
      <c r="B349" s="43">
        <v>3</v>
      </c>
      <c r="C349" s="38">
        <v>2</v>
      </c>
      <c r="D349" s="39">
        <v>3</v>
      </c>
      <c r="E349" s="40"/>
      <c r="F349" s="69"/>
      <c r="G349" s="42" t="s">
        <v>345</v>
      </c>
      <c r="H349" s="126">
        <v>317</v>
      </c>
      <c r="I349" s="330">
        <f>I350</f>
        <v>0</v>
      </c>
      <c r="J349" s="332">
        <f>J350</f>
        <v>0</v>
      </c>
      <c r="K349" s="331">
        <f>K350</f>
        <v>0</v>
      </c>
      <c r="L349" s="331">
        <f>L350</f>
        <v>0</v>
      </c>
    </row>
    <row r="350" spans="1:16" ht="13.5" customHeight="1">
      <c r="A350" s="43">
        <v>3</v>
      </c>
      <c r="B350" s="43">
        <v>3</v>
      </c>
      <c r="C350" s="38">
        <v>2</v>
      </c>
      <c r="D350" s="39">
        <v>3</v>
      </c>
      <c r="E350" s="40">
        <v>1</v>
      </c>
      <c r="F350" s="69"/>
      <c r="G350" s="42" t="s">
        <v>345</v>
      </c>
      <c r="H350" s="126">
        <v>318</v>
      </c>
      <c r="I350" s="330">
        <f>I351+I352</f>
        <v>0</v>
      </c>
      <c r="J350" s="330">
        <f>J351+J352</f>
        <v>0</v>
      </c>
      <c r="K350" s="330">
        <f>K351+K352</f>
        <v>0</v>
      </c>
      <c r="L350" s="330">
        <f>L351+L352</f>
        <v>0</v>
      </c>
    </row>
    <row r="351" spans="1:16" ht="28.5" customHeight="1">
      <c r="A351" s="43">
        <v>3</v>
      </c>
      <c r="B351" s="43">
        <v>3</v>
      </c>
      <c r="C351" s="38">
        <v>2</v>
      </c>
      <c r="D351" s="39">
        <v>3</v>
      </c>
      <c r="E351" s="40">
        <v>1</v>
      </c>
      <c r="F351" s="69">
        <v>1</v>
      </c>
      <c r="G351" s="42" t="s">
        <v>346</v>
      </c>
      <c r="H351" s="126">
        <v>319</v>
      </c>
      <c r="I351" s="329"/>
      <c r="J351" s="329"/>
      <c r="K351" s="329"/>
      <c r="L351" s="328"/>
    </row>
    <row r="352" spans="1:16" ht="27.75" customHeight="1">
      <c r="A352" s="43">
        <v>3</v>
      </c>
      <c r="B352" s="43">
        <v>3</v>
      </c>
      <c r="C352" s="38">
        <v>2</v>
      </c>
      <c r="D352" s="39">
        <v>3</v>
      </c>
      <c r="E352" s="40">
        <v>1</v>
      </c>
      <c r="F352" s="69">
        <v>2</v>
      </c>
      <c r="G352" s="42" t="s">
        <v>347</v>
      </c>
      <c r="H352" s="126">
        <v>320</v>
      </c>
      <c r="I352" s="327"/>
      <c r="J352" s="327"/>
      <c r="K352" s="327"/>
      <c r="L352" s="327"/>
    </row>
    <row r="353" spans="1:12">
      <c r="A353" s="43">
        <v>3</v>
      </c>
      <c r="B353" s="43">
        <v>3</v>
      </c>
      <c r="C353" s="38">
        <v>2</v>
      </c>
      <c r="D353" s="39">
        <v>4</v>
      </c>
      <c r="E353" s="39"/>
      <c r="F353" s="41"/>
      <c r="G353" s="42" t="s">
        <v>348</v>
      </c>
      <c r="H353" s="126">
        <v>321</v>
      </c>
      <c r="I353" s="330">
        <f>I354</f>
        <v>0</v>
      </c>
      <c r="J353" s="332">
        <f>J354</f>
        <v>0</v>
      </c>
      <c r="K353" s="331">
        <f>K354</f>
        <v>0</v>
      </c>
      <c r="L353" s="331">
        <f>L354</f>
        <v>0</v>
      </c>
    </row>
    <row r="354" spans="1:12">
      <c r="A354" s="53">
        <v>3</v>
      </c>
      <c r="B354" s="53">
        <v>3</v>
      </c>
      <c r="C354" s="35">
        <v>2</v>
      </c>
      <c r="D354" s="33">
        <v>4</v>
      </c>
      <c r="E354" s="33">
        <v>1</v>
      </c>
      <c r="F354" s="36"/>
      <c r="G354" s="42" t="s">
        <v>348</v>
      </c>
      <c r="H354" s="126">
        <v>322</v>
      </c>
      <c r="I354" s="335">
        <f>SUM(I355:I356)</f>
        <v>0</v>
      </c>
      <c r="J354" s="334">
        <f>SUM(J355:J356)</f>
        <v>0</v>
      </c>
      <c r="K354" s="333">
        <f>SUM(K355:K356)</f>
        <v>0</v>
      </c>
      <c r="L354" s="333">
        <f>SUM(L355:L356)</f>
        <v>0</v>
      </c>
    </row>
    <row r="355" spans="1:12" ht="15.75" customHeight="1">
      <c r="A355" s="43">
        <v>3</v>
      </c>
      <c r="B355" s="43">
        <v>3</v>
      </c>
      <c r="C355" s="38">
        <v>2</v>
      </c>
      <c r="D355" s="39">
        <v>4</v>
      </c>
      <c r="E355" s="39">
        <v>1</v>
      </c>
      <c r="F355" s="41">
        <v>1</v>
      </c>
      <c r="G355" s="42" t="s">
        <v>349</v>
      </c>
      <c r="H355" s="126">
        <v>323</v>
      </c>
      <c r="I355" s="327"/>
      <c r="J355" s="327"/>
      <c r="K355" s="327"/>
      <c r="L355" s="327"/>
    </row>
    <row r="356" spans="1:12">
      <c r="A356" s="43">
        <v>3</v>
      </c>
      <c r="B356" s="43">
        <v>3</v>
      </c>
      <c r="C356" s="38">
        <v>2</v>
      </c>
      <c r="D356" s="39">
        <v>4</v>
      </c>
      <c r="E356" s="39">
        <v>1</v>
      </c>
      <c r="F356" s="41">
        <v>2</v>
      </c>
      <c r="G356" s="42" t="s">
        <v>357</v>
      </c>
      <c r="H356" s="126">
        <v>324</v>
      </c>
      <c r="I356" s="327"/>
      <c r="J356" s="327"/>
      <c r="K356" s="327"/>
      <c r="L356" s="327"/>
    </row>
    <row r="357" spans="1:12">
      <c r="A357" s="43">
        <v>3</v>
      </c>
      <c r="B357" s="43">
        <v>3</v>
      </c>
      <c r="C357" s="38">
        <v>2</v>
      </c>
      <c r="D357" s="39">
        <v>5</v>
      </c>
      <c r="E357" s="39"/>
      <c r="F357" s="41"/>
      <c r="G357" s="42" t="s">
        <v>351</v>
      </c>
      <c r="H357" s="126">
        <v>325</v>
      </c>
      <c r="I357" s="330">
        <f t="shared" ref="I357:L358" si="33">I358</f>
        <v>0</v>
      </c>
      <c r="J357" s="332">
        <f t="shared" si="33"/>
        <v>0</v>
      </c>
      <c r="K357" s="331">
        <f t="shared" si="33"/>
        <v>0</v>
      </c>
      <c r="L357" s="331">
        <f t="shared" si="33"/>
        <v>0</v>
      </c>
    </row>
    <row r="358" spans="1:12">
      <c r="A358" s="53">
        <v>3</v>
      </c>
      <c r="B358" s="53">
        <v>3</v>
      </c>
      <c r="C358" s="35">
        <v>2</v>
      </c>
      <c r="D358" s="33">
        <v>5</v>
      </c>
      <c r="E358" s="33">
        <v>1</v>
      </c>
      <c r="F358" s="36"/>
      <c r="G358" s="42" t="s">
        <v>351</v>
      </c>
      <c r="H358" s="126">
        <v>326</v>
      </c>
      <c r="I358" s="335">
        <f t="shared" si="33"/>
        <v>0</v>
      </c>
      <c r="J358" s="334">
        <f t="shared" si="33"/>
        <v>0</v>
      </c>
      <c r="K358" s="333">
        <f t="shared" si="33"/>
        <v>0</v>
      </c>
      <c r="L358" s="333">
        <f t="shared" si="33"/>
        <v>0</v>
      </c>
    </row>
    <row r="359" spans="1:12">
      <c r="A359" s="43">
        <v>3</v>
      </c>
      <c r="B359" s="43">
        <v>3</v>
      </c>
      <c r="C359" s="38">
        <v>2</v>
      </c>
      <c r="D359" s="39">
        <v>5</v>
      </c>
      <c r="E359" s="39">
        <v>1</v>
      </c>
      <c r="F359" s="41">
        <v>1</v>
      </c>
      <c r="G359" s="42" t="s">
        <v>351</v>
      </c>
      <c r="H359" s="126">
        <v>327</v>
      </c>
      <c r="I359" s="329"/>
      <c r="J359" s="329"/>
      <c r="K359" s="329"/>
      <c r="L359" s="328"/>
    </row>
    <row r="360" spans="1:12" ht="16.5" customHeight="1">
      <c r="A360" s="43">
        <v>3</v>
      </c>
      <c r="B360" s="43">
        <v>3</v>
      </c>
      <c r="C360" s="38">
        <v>2</v>
      </c>
      <c r="D360" s="39">
        <v>6</v>
      </c>
      <c r="E360" s="39"/>
      <c r="F360" s="41"/>
      <c r="G360" s="40" t="s">
        <v>322</v>
      </c>
      <c r="H360" s="126">
        <v>328</v>
      </c>
      <c r="I360" s="330">
        <f t="shared" ref="I360:L361" si="34">I361</f>
        <v>0</v>
      </c>
      <c r="J360" s="332">
        <f t="shared" si="34"/>
        <v>0</v>
      </c>
      <c r="K360" s="331">
        <f t="shared" si="34"/>
        <v>0</v>
      </c>
      <c r="L360" s="331">
        <f t="shared" si="34"/>
        <v>0</v>
      </c>
    </row>
    <row r="361" spans="1:12" ht="15" customHeight="1">
      <c r="A361" s="43">
        <v>3</v>
      </c>
      <c r="B361" s="43">
        <v>3</v>
      </c>
      <c r="C361" s="38">
        <v>2</v>
      </c>
      <c r="D361" s="39">
        <v>6</v>
      </c>
      <c r="E361" s="39">
        <v>1</v>
      </c>
      <c r="F361" s="41"/>
      <c r="G361" s="40" t="s">
        <v>322</v>
      </c>
      <c r="H361" s="126">
        <v>329</v>
      </c>
      <c r="I361" s="330">
        <f t="shared" si="34"/>
        <v>0</v>
      </c>
      <c r="J361" s="332">
        <f t="shared" si="34"/>
        <v>0</v>
      </c>
      <c r="K361" s="331">
        <f t="shared" si="34"/>
        <v>0</v>
      </c>
      <c r="L361" s="331">
        <f t="shared" si="34"/>
        <v>0</v>
      </c>
    </row>
    <row r="362" spans="1:12" ht="13.5" customHeight="1">
      <c r="A362" s="47">
        <v>3</v>
      </c>
      <c r="B362" s="47">
        <v>3</v>
      </c>
      <c r="C362" s="48">
        <v>2</v>
      </c>
      <c r="D362" s="49">
        <v>6</v>
      </c>
      <c r="E362" s="49">
        <v>1</v>
      </c>
      <c r="F362" s="51">
        <v>1</v>
      </c>
      <c r="G362" s="50" t="s">
        <v>322</v>
      </c>
      <c r="H362" s="126">
        <v>330</v>
      </c>
      <c r="I362" s="329"/>
      <c r="J362" s="329"/>
      <c r="K362" s="329"/>
      <c r="L362" s="328"/>
    </row>
    <row r="363" spans="1:12" ht="15" customHeight="1">
      <c r="A363" s="43">
        <v>3</v>
      </c>
      <c r="B363" s="43">
        <v>3</v>
      </c>
      <c r="C363" s="38">
        <v>2</v>
      </c>
      <c r="D363" s="39">
        <v>7</v>
      </c>
      <c r="E363" s="39"/>
      <c r="F363" s="41"/>
      <c r="G363" s="42" t="s">
        <v>353</v>
      </c>
      <c r="H363" s="126">
        <v>331</v>
      </c>
      <c r="I363" s="330">
        <f>I364</f>
        <v>0</v>
      </c>
      <c r="J363" s="332">
        <f>J364</f>
        <v>0</v>
      </c>
      <c r="K363" s="331">
        <f>K364</f>
        <v>0</v>
      </c>
      <c r="L363" s="331">
        <f>L364</f>
        <v>0</v>
      </c>
    </row>
    <row r="364" spans="1:12" ht="12.75" customHeight="1">
      <c r="A364" s="47">
        <v>3</v>
      </c>
      <c r="B364" s="47">
        <v>3</v>
      </c>
      <c r="C364" s="48">
        <v>2</v>
      </c>
      <c r="D364" s="49">
        <v>7</v>
      </c>
      <c r="E364" s="49">
        <v>1</v>
      </c>
      <c r="F364" s="51"/>
      <c r="G364" s="42" t="s">
        <v>353</v>
      </c>
      <c r="H364" s="126">
        <v>332</v>
      </c>
      <c r="I364" s="330">
        <f>SUM(I365:I366)</f>
        <v>0</v>
      </c>
      <c r="J364" s="330">
        <f>SUM(J365:J366)</f>
        <v>0</v>
      </c>
      <c r="K364" s="330">
        <f>SUM(K365:K366)</f>
        <v>0</v>
      </c>
      <c r="L364" s="330">
        <f>SUM(L365:L366)</f>
        <v>0</v>
      </c>
    </row>
    <row r="365" spans="1:12" ht="27" customHeight="1">
      <c r="A365" s="43">
        <v>3</v>
      </c>
      <c r="B365" s="43">
        <v>3</v>
      </c>
      <c r="C365" s="38">
        <v>2</v>
      </c>
      <c r="D365" s="39">
        <v>7</v>
      </c>
      <c r="E365" s="39">
        <v>1</v>
      </c>
      <c r="F365" s="41">
        <v>1</v>
      </c>
      <c r="G365" s="42" t="s">
        <v>354</v>
      </c>
      <c r="H365" s="126">
        <v>333</v>
      </c>
      <c r="I365" s="329"/>
      <c r="J365" s="329"/>
      <c r="K365" s="329"/>
      <c r="L365" s="328"/>
    </row>
    <row r="366" spans="1:12" ht="30" customHeight="1">
      <c r="A366" s="59">
        <v>3</v>
      </c>
      <c r="B366" s="59">
        <v>3</v>
      </c>
      <c r="C366" s="60">
        <v>2</v>
      </c>
      <c r="D366" s="61">
        <v>7</v>
      </c>
      <c r="E366" s="61">
        <v>1</v>
      </c>
      <c r="F366" s="62">
        <v>2</v>
      </c>
      <c r="G366" s="42" t="s">
        <v>355</v>
      </c>
      <c r="H366" s="126">
        <v>334</v>
      </c>
      <c r="I366" s="327"/>
      <c r="J366" s="327"/>
      <c r="K366" s="327"/>
      <c r="L366" s="327"/>
    </row>
    <row r="367" spans="1:12" ht="18.75" customHeight="1">
      <c r="A367" s="94"/>
      <c r="B367" s="94"/>
      <c r="C367" s="95"/>
      <c r="D367" s="96"/>
      <c r="E367" s="97"/>
      <c r="F367" s="98"/>
      <c r="G367" s="99" t="s">
        <v>358</v>
      </c>
      <c r="H367" s="126">
        <v>335</v>
      </c>
      <c r="I367" s="326">
        <f>SUM(I33+I183)</f>
        <v>22287700</v>
      </c>
      <c r="J367" s="326">
        <f>SUM(J33+J183)</f>
        <v>10924000</v>
      </c>
      <c r="K367" s="326">
        <f>SUM(K33+K183)</f>
        <v>6295498.9099999992</v>
      </c>
      <c r="L367" s="326">
        <f>SUM(L33+L183)</f>
        <v>6247396.1599999992</v>
      </c>
    </row>
    <row r="368" spans="1:12" ht="18.75" customHeight="1">
      <c r="G368" s="31"/>
      <c r="H368" s="30"/>
      <c r="I368" s="113"/>
      <c r="J368" s="112"/>
      <c r="K368" s="112"/>
      <c r="L368" s="112"/>
    </row>
    <row r="369" spans="1:12" ht="18.75" customHeight="1">
      <c r="E369" s="125"/>
      <c r="F369" s="125"/>
      <c r="G369" s="124" t="s">
        <v>135</v>
      </c>
      <c r="H369" s="320"/>
      <c r="I369" s="123"/>
      <c r="J369" s="112"/>
      <c r="K369" s="473" t="s">
        <v>86</v>
      </c>
      <c r="L369" s="473"/>
    </row>
    <row r="370" spans="1:12" ht="18.600000000000001">
      <c r="A370" s="100"/>
      <c r="B370" s="100"/>
      <c r="C370" s="100"/>
      <c r="D370" s="101"/>
      <c r="E370" s="325"/>
      <c r="F370" s="325"/>
      <c r="G370" s="325"/>
      <c r="H370" s="325"/>
      <c r="I370" s="321" t="s">
        <v>87</v>
      </c>
      <c r="K370" s="454"/>
      <c r="L370" s="454"/>
    </row>
    <row r="371" spans="1:12" ht="15.6">
      <c r="I371" s="102"/>
      <c r="K371" s="102"/>
      <c r="L371" s="102"/>
    </row>
    <row r="372" spans="1:12" ht="15.6">
      <c r="D372" s="474" t="s">
        <v>359</v>
      </c>
      <c r="E372" s="474"/>
      <c r="F372" s="474"/>
      <c r="G372" s="474"/>
      <c r="I372" s="122"/>
      <c r="K372" s="475" t="s">
        <v>89</v>
      </c>
      <c r="L372" s="475"/>
    </row>
    <row r="373" spans="1:12" ht="26.25" customHeight="1">
      <c r="D373" s="452"/>
      <c r="E373" s="453"/>
      <c r="F373" s="453"/>
      <c r="G373" s="453"/>
      <c r="H373" s="324"/>
      <c r="I373" s="321" t="s">
        <v>87</v>
      </c>
      <c r="K373" s="454"/>
      <c r="L373" s="454"/>
    </row>
  </sheetData>
  <protectedRanges>
    <protectedRange sqref="A26:I27" name="Range72"/>
    <protectedRange sqref="J175:L176 J182:L182 I181:I182 I180:L180" name="Range71"/>
    <protectedRange sqref="K27:L27 K26" name="Range67"/>
    <protectedRange sqref="I359:L359" name="Range59"/>
    <protectedRange sqref="I330:L330 L255 L196 L202 I323:L323 L191 I265:L265 L262 L193 I351:L351 L221 L214 L218 L224 L226 I365:L365" name="Range53"/>
    <protectedRange sqref="J324:L324" name="Range51"/>
    <protectedRange sqref="I196:K197 I191:K193 I324 I188:L188 J177:L177 I211:K214 I352:L352 I218:K218 I202:K203 I315:L316 I355:L356 I347:L348 I327 I175:I176 J175:L175 I207:L207 L192 L197 L203 L211:L213 L222:L223 I250:L251 I255:K255 I254:L254 I320:L320 I334:L334 I180:L181 I198:L199 I282:L283 I286:L287 I294:L294 I297:L297 I258:L259 J166:L166 J156:L156 J133:L133 J91:L91 J59:L59 J56:L56 I107:L107 I290:L291 L225 I339:L339 I341:L344 I366:L366 I230:L236 I300:L301 I204:L204 I268:L269 I241:L247 I273:L279 I306:L312 I221:K226 J137:L137" name="Range37"/>
    <protectedRange sqref="I177 A178:F178" name="Range23"/>
    <protectedRange sqref="I166" name="Range21"/>
    <protectedRange sqref="I155:L155 I156" name="Range19"/>
    <protectedRange sqref="I142:L143" name="Socialines ismokos 2.7"/>
    <protectedRange sqref="I129:L129" name="Imokos 2.6.4"/>
    <protectedRange sqref="I121:L121" name="Imokos i ES 2.6.1.1"/>
    <protectedRange sqref="I106:L106" name="dOTACIJOS 2.5.3"/>
    <protectedRange sqref="I96:L97" name="Dotacijos"/>
    <protectedRange sqref="I73:L75 I81:L82" name="Turto islaidos 2.3.1.2"/>
    <protectedRange sqref="I54:I55" name="Range3"/>
    <protectedRange sqref="I38 I40" name="Islaidos 2.1"/>
    <protectedRange sqref="I44:L44 J38:L38 I49:I53 J40:L40" name="Islaidos 2.2"/>
    <protectedRange sqref="I68:L70" name="Turto islaidos 2.3"/>
    <protectedRange sqref="I78:L80 I83:L84" name="Turto islaidos 2.3.1.3"/>
    <protectedRange sqref="I89:L90 I91 I108:L111" name="Subsidijos 2.4"/>
    <protectedRange sqref="I101:L102" name="Dotacijos 2.5.2.1"/>
    <protectedRange sqref="I116:L117" name="iMOKOS I es 2.6"/>
    <protectedRange sqref="I125:L125" name="Imokos i ES 2.6.3.1"/>
    <protectedRange sqref="I133 I137" name="Imokos 2.6.5.1"/>
    <protectedRange sqref="I147:L151" name="Range18"/>
    <protectedRange sqref="I161:L163" name="Range20"/>
    <protectedRange sqref="I171:L171" name="Range22"/>
    <protectedRange sqref="I262:K262" name="Range38"/>
    <protectedRange sqref="I319:L319" name="Range50"/>
    <protectedRange sqref="J327:L327" name="Range52"/>
    <protectedRange sqref="I333:L333 I338:L338 I340:L340" name="Range54"/>
    <protectedRange sqref="I362:L362" name="Range60"/>
    <protectedRange sqref="B7:F8 J7:L8" name="Range62"/>
    <protectedRange sqref="I28:L28" name="Range68"/>
    <protectedRange sqref="I57:L58 I56 J49:L55 I59 I60:L63" name="Range57"/>
    <protectedRange sqref="H29 A22:F25 G22:G23 G25 H22:J25" name="Range73"/>
    <protectedRange sqref="I234:L236 I241:L241 I243:L244 I246:L247" name="Range55"/>
    <protectedRange sqref="L23" name="Range64_1"/>
    <protectedRange sqref="L24" name="Range65_1"/>
    <protectedRange sqref="L25" name="Range66_1"/>
    <protectedRange sqref="L26" name="Range67_1"/>
    <protectedRange sqref="A12:L12" name="Range69_1"/>
  </protectedRanges>
  <mergeCells count="25">
    <mergeCell ref="G14:K14"/>
    <mergeCell ref="B15:L15"/>
    <mergeCell ref="G17:K17"/>
    <mergeCell ref="G18:K18"/>
    <mergeCell ref="A8:L8"/>
    <mergeCell ref="A9:L9"/>
    <mergeCell ref="G11:K11"/>
    <mergeCell ref="A12:L12"/>
    <mergeCell ref="G13:K13"/>
    <mergeCell ref="A21:L21"/>
    <mergeCell ref="C25:I25"/>
    <mergeCell ref="D373:G373"/>
    <mergeCell ref="K373:L373"/>
    <mergeCell ref="A30:F31"/>
    <mergeCell ref="G30:G31"/>
    <mergeCell ref="H30:H31"/>
    <mergeCell ref="I30:J30"/>
    <mergeCell ref="K30:K31"/>
    <mergeCell ref="L30:L31"/>
    <mergeCell ref="G28:H28"/>
    <mergeCell ref="A32:F32"/>
    <mergeCell ref="K369:L369"/>
    <mergeCell ref="K370:L370"/>
    <mergeCell ref="D372:G372"/>
    <mergeCell ref="K372:L372"/>
  </mergeCells>
  <pageMargins left="0.70866141732283472" right="0.70866141732283472" top="0.74803149606299213" bottom="0.74803149606299213" header="0.31496062992125984" footer="0.31496062992125984"/>
  <pageSetup paperSize="9" scale="87"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6F04-C818-494B-A856-AA67A26E34C7}">
  <dimension ref="A1:O54"/>
  <sheetViews>
    <sheetView workbookViewId="0">
      <selection activeCell="G7" sqref="G7"/>
    </sheetView>
  </sheetViews>
  <sheetFormatPr defaultColWidth="9.33203125" defaultRowHeight="12" outlineLevelRow="1"/>
  <cols>
    <col min="1" max="1" width="61.109375" style="253" customWidth="1"/>
    <col min="2" max="2" width="14.6640625" style="253" customWidth="1"/>
    <col min="3" max="3" width="13.33203125" style="253" customWidth="1"/>
    <col min="4" max="4" width="12.6640625" style="253" customWidth="1"/>
    <col min="5" max="5" width="11.6640625" style="253" customWidth="1"/>
    <col min="6" max="6" width="12.6640625" style="253" customWidth="1"/>
    <col min="7" max="7" width="13.6640625" style="253" customWidth="1"/>
    <col min="8" max="9" width="14.44140625" style="253" customWidth="1"/>
    <col min="10" max="10" width="16.6640625" style="253" customWidth="1"/>
    <col min="11" max="16384" width="9.33203125" style="253"/>
  </cols>
  <sheetData>
    <row r="1" spans="1:15" s="254" customFormat="1" ht="39" customHeight="1">
      <c r="D1" s="290"/>
      <c r="E1" s="290"/>
      <c r="F1" s="488" t="s">
        <v>360</v>
      </c>
      <c r="G1" s="488"/>
      <c r="H1" s="488"/>
      <c r="I1" s="488"/>
      <c r="J1" s="488"/>
    </row>
    <row r="2" spans="1:15" ht="41.25" customHeight="1">
      <c r="A2" s="506" t="s">
        <v>361</v>
      </c>
      <c r="B2" s="506"/>
      <c r="C2" s="506"/>
      <c r="D2" s="506"/>
      <c r="E2" s="506"/>
      <c r="F2" s="506"/>
      <c r="G2" s="506"/>
      <c r="H2" s="506"/>
      <c r="I2" s="506"/>
      <c r="J2" s="506"/>
      <c r="N2" s="289"/>
    </row>
    <row r="3" spans="1:15" ht="13.2" customHeight="1">
      <c r="B3" s="507" t="s">
        <v>362</v>
      </c>
      <c r="C3" s="507"/>
      <c r="D3" s="507"/>
      <c r="E3" s="507"/>
      <c r="F3" s="507"/>
      <c r="G3" s="288"/>
      <c r="H3" s="288"/>
      <c r="I3" s="288"/>
      <c r="J3" s="288"/>
    </row>
    <row r="4" spans="1:15" ht="27" customHeight="1">
      <c r="C4" s="111"/>
      <c r="D4" s="288"/>
      <c r="E4" s="288"/>
      <c r="F4" s="288"/>
      <c r="G4" s="288"/>
      <c r="H4" s="288"/>
      <c r="I4" s="288"/>
      <c r="J4" s="288"/>
    </row>
    <row r="5" spans="1:15" s="286" customFormat="1" ht="15.6" customHeight="1">
      <c r="A5" s="508" t="s">
        <v>419</v>
      </c>
      <c r="B5" s="508"/>
      <c r="C5" s="508"/>
      <c r="D5" s="508"/>
      <c r="E5" s="508"/>
      <c r="F5" s="508"/>
      <c r="G5" s="508"/>
      <c r="H5" s="508"/>
      <c r="I5" s="508"/>
      <c r="J5" s="508"/>
    </row>
    <row r="6" spans="1:15" s="286" customFormat="1" ht="15.6" customHeight="1">
      <c r="A6" s="509" t="s">
        <v>96</v>
      </c>
      <c r="B6" s="509"/>
      <c r="C6" s="509"/>
      <c r="D6" s="509"/>
      <c r="E6" s="509"/>
      <c r="F6" s="509"/>
      <c r="G6" s="509"/>
      <c r="H6" s="509"/>
      <c r="I6" s="509"/>
      <c r="J6" s="509"/>
      <c r="K6" s="287"/>
      <c r="L6" s="287"/>
      <c r="M6" s="287"/>
      <c r="N6" s="287"/>
      <c r="O6" s="287"/>
    </row>
    <row r="7" spans="1:15" ht="20.25" customHeight="1">
      <c r="A7" s="285"/>
      <c r="C7" s="502" t="s">
        <v>363</v>
      </c>
      <c r="D7" s="502"/>
      <c r="E7" s="502"/>
      <c r="F7" s="502"/>
      <c r="G7" s="285"/>
      <c r="H7" s="285"/>
      <c r="I7" s="285"/>
      <c r="J7" s="285"/>
    </row>
    <row r="8" spans="1:15" ht="12" customHeight="1">
      <c r="A8" s="285"/>
      <c r="B8" s="110"/>
      <c r="C8" s="503" t="s">
        <v>364</v>
      </c>
      <c r="D8" s="503"/>
      <c r="E8" s="503"/>
      <c r="F8" s="285"/>
      <c r="G8" s="285"/>
      <c r="H8" s="285"/>
      <c r="I8" s="285"/>
      <c r="J8" s="285"/>
    </row>
    <row r="9" spans="1:15" ht="22.5" customHeight="1">
      <c r="A9" s="285"/>
      <c r="C9" s="504" t="s">
        <v>98</v>
      </c>
      <c r="D9" s="504"/>
      <c r="E9" s="504"/>
      <c r="F9" s="504"/>
      <c r="G9" s="285"/>
      <c r="H9" s="285"/>
      <c r="I9" s="285"/>
      <c r="J9" s="285"/>
    </row>
    <row r="10" spans="1:15" ht="17.25" customHeight="1">
      <c r="A10" s="285"/>
      <c r="B10" s="110"/>
      <c r="C10" s="505" t="s">
        <v>365</v>
      </c>
      <c r="D10" s="505"/>
      <c r="E10" s="505"/>
      <c r="F10" s="285"/>
      <c r="G10" s="285"/>
      <c r="H10" s="285"/>
      <c r="I10" s="285"/>
      <c r="J10" s="285"/>
    </row>
    <row r="11" spans="1:15" ht="14.25" customHeight="1">
      <c r="A11" s="285"/>
      <c r="B11" s="285"/>
      <c r="E11" s="285"/>
      <c r="F11" s="285"/>
      <c r="G11" s="285"/>
      <c r="H11" s="285"/>
      <c r="I11" s="285"/>
      <c r="J11" s="285"/>
    </row>
    <row r="12" spans="1:15" ht="15.75" customHeight="1">
      <c r="A12" s="491" t="s">
        <v>366</v>
      </c>
      <c r="B12" s="491"/>
      <c r="F12" s="284">
        <v>90</v>
      </c>
      <c r="G12" s="492">
        <v>900</v>
      </c>
      <c r="H12" s="492"/>
      <c r="I12" s="501">
        <v>1816</v>
      </c>
      <c r="J12" s="501"/>
    </row>
    <row r="13" spans="1:15" ht="18.75" customHeight="1">
      <c r="A13" s="493" t="s">
        <v>367</v>
      </c>
      <c r="B13" s="493"/>
      <c r="C13" s="109"/>
      <c r="D13" s="109"/>
      <c r="E13" s="109"/>
      <c r="F13" s="108" t="s">
        <v>368</v>
      </c>
      <c r="G13" s="494" t="s">
        <v>369</v>
      </c>
      <c r="H13" s="494"/>
      <c r="I13" s="108" t="s">
        <v>370</v>
      </c>
      <c r="J13" s="108"/>
    </row>
    <row r="14" spans="1:15" ht="16.5" customHeight="1">
      <c r="A14" s="107" t="s">
        <v>371</v>
      </c>
      <c r="B14" s="106"/>
      <c r="C14" s="121"/>
      <c r="D14" s="121"/>
      <c r="E14" s="121"/>
      <c r="F14" s="121"/>
      <c r="G14" s="121"/>
      <c r="H14" s="121"/>
      <c r="I14" s="121" t="s">
        <v>372</v>
      </c>
      <c r="J14" s="121"/>
    </row>
    <row r="15" spans="1:15" ht="12" customHeight="1">
      <c r="A15" s="105" t="s">
        <v>373</v>
      </c>
      <c r="B15" s="104"/>
      <c r="C15" s="103"/>
      <c r="D15" s="103"/>
      <c r="E15" s="103"/>
      <c r="F15" s="103"/>
      <c r="G15" s="103"/>
      <c r="H15" s="103"/>
      <c r="J15" s="121"/>
    </row>
    <row r="16" spans="1:15" ht="15.6" customHeight="1">
      <c r="A16" s="495" t="s">
        <v>374</v>
      </c>
      <c r="B16" s="496" t="s">
        <v>375</v>
      </c>
      <c r="C16" s="498" t="s">
        <v>376</v>
      </c>
      <c r="D16" s="499"/>
      <c r="E16" s="499"/>
      <c r="F16" s="499"/>
      <c r="G16" s="499"/>
      <c r="H16" s="499"/>
      <c r="I16" s="499"/>
      <c r="J16" s="500"/>
    </row>
    <row r="17" spans="1:10" ht="150" customHeight="1">
      <c r="A17" s="495"/>
      <c r="B17" s="497"/>
      <c r="C17" s="283" t="s">
        <v>377</v>
      </c>
      <c r="D17" s="283" t="s">
        <v>378</v>
      </c>
      <c r="E17" s="283" t="s">
        <v>379</v>
      </c>
      <c r="F17" s="283" t="s">
        <v>380</v>
      </c>
      <c r="G17" s="283" t="s">
        <v>381</v>
      </c>
      <c r="H17" s="283" t="s">
        <v>382</v>
      </c>
      <c r="I17" s="283" t="s">
        <v>383</v>
      </c>
      <c r="J17" s="283" t="s">
        <v>384</v>
      </c>
    </row>
    <row r="18" spans="1:10" s="254" customFormat="1" ht="13.5" customHeight="1">
      <c r="A18" s="281">
        <v>1</v>
      </c>
      <c r="B18" s="282">
        <v>2</v>
      </c>
      <c r="C18" s="282">
        <v>3</v>
      </c>
      <c r="D18" s="281">
        <v>4</v>
      </c>
      <c r="E18" s="282">
        <v>5</v>
      </c>
      <c r="F18" s="282">
        <v>6</v>
      </c>
      <c r="G18" s="281">
        <v>7</v>
      </c>
      <c r="H18" s="282">
        <v>8</v>
      </c>
      <c r="I18" s="282">
        <v>9</v>
      </c>
      <c r="J18" s="281">
        <v>10</v>
      </c>
    </row>
    <row r="19" spans="1:10" s="254" customFormat="1" ht="29.25" customHeight="1">
      <c r="A19" s="280" t="s">
        <v>385</v>
      </c>
      <c r="B19" s="279"/>
      <c r="C19" s="279"/>
      <c r="D19" s="279"/>
      <c r="E19" s="279"/>
      <c r="F19" s="279"/>
      <c r="G19" s="279"/>
      <c r="H19" s="279"/>
      <c r="I19" s="279"/>
      <c r="J19" s="278"/>
    </row>
    <row r="20" spans="1:10" s="254" customFormat="1" ht="15.6" customHeight="1">
      <c r="A20" s="272" t="s">
        <v>386</v>
      </c>
      <c r="B20" s="271"/>
      <c r="C20" s="271"/>
      <c r="D20" s="271"/>
      <c r="E20" s="271"/>
      <c r="F20" s="271"/>
      <c r="G20" s="271"/>
      <c r="H20" s="271"/>
      <c r="I20" s="271"/>
      <c r="J20" s="270"/>
    </row>
    <row r="21" spans="1:10" s="261" customFormat="1" ht="15.75" customHeight="1">
      <c r="A21" s="268" t="s">
        <v>387</v>
      </c>
      <c r="B21" s="266">
        <v>58</v>
      </c>
      <c r="C21" s="323">
        <v>775599.76</v>
      </c>
      <c r="D21" s="323">
        <v>135281.93</v>
      </c>
      <c r="E21" s="323"/>
      <c r="F21" s="323">
        <v>32408.630000000005</v>
      </c>
      <c r="G21" s="323">
        <v>2711.11</v>
      </c>
      <c r="H21" s="323">
        <v>78336.11</v>
      </c>
      <c r="I21" s="323">
        <v>109751.81</v>
      </c>
      <c r="J21" s="265">
        <f>C21+D21+E21+F21+G21+H21+I21</f>
        <v>1134089.3499999999</v>
      </c>
    </row>
    <row r="22" spans="1:10" s="254" customFormat="1" ht="15.6" customHeight="1">
      <c r="A22" s="272" t="s">
        <v>388</v>
      </c>
      <c r="B22" s="271"/>
      <c r="C22" s="277"/>
      <c r="D22" s="277"/>
      <c r="E22" s="277"/>
      <c r="F22" s="277"/>
      <c r="G22" s="277"/>
      <c r="H22" s="277"/>
      <c r="I22" s="277"/>
      <c r="J22" s="276"/>
    </row>
    <row r="23" spans="1:10" s="254" customFormat="1" ht="15.6" customHeight="1">
      <c r="A23" s="272" t="s">
        <v>389</v>
      </c>
      <c r="B23" s="271"/>
      <c r="C23" s="271"/>
      <c r="D23" s="271"/>
      <c r="E23" s="271"/>
      <c r="F23" s="271"/>
      <c r="G23" s="271" t="s">
        <v>390</v>
      </c>
      <c r="H23" s="271"/>
      <c r="I23" s="271"/>
      <c r="J23" s="270"/>
    </row>
    <row r="24" spans="1:10" s="254" customFormat="1" ht="15.6" customHeight="1">
      <c r="A24" s="272" t="s">
        <v>391</v>
      </c>
      <c r="B24" s="271" t="s">
        <v>390</v>
      </c>
      <c r="C24" s="271" t="s">
        <v>390</v>
      </c>
      <c r="D24" s="275" t="s">
        <v>390</v>
      </c>
      <c r="E24" s="271" t="s">
        <v>390</v>
      </c>
      <c r="F24" s="271" t="s">
        <v>390</v>
      </c>
      <c r="G24" s="271" t="s">
        <v>390</v>
      </c>
      <c r="H24" s="271" t="s">
        <v>390</v>
      </c>
      <c r="I24" s="271" t="s">
        <v>390</v>
      </c>
      <c r="J24" s="274" t="s">
        <v>390</v>
      </c>
    </row>
    <row r="25" spans="1:10" s="254" customFormat="1" ht="15.6" customHeight="1">
      <c r="A25" s="272" t="s">
        <v>392</v>
      </c>
      <c r="B25" s="271"/>
      <c r="C25" s="271"/>
      <c r="D25" s="271" t="s">
        <v>390</v>
      </c>
      <c r="E25" s="271"/>
      <c r="F25" s="271"/>
      <c r="G25" s="271" t="s">
        <v>390</v>
      </c>
      <c r="H25" s="271"/>
      <c r="I25" s="271"/>
      <c r="J25" s="270"/>
    </row>
    <row r="26" spans="1:10" s="254" customFormat="1" ht="15.6" customHeight="1">
      <c r="A26" s="272" t="s">
        <v>393</v>
      </c>
      <c r="B26" s="271"/>
      <c r="C26" s="271"/>
      <c r="D26" s="271" t="s">
        <v>390</v>
      </c>
      <c r="E26" s="271"/>
      <c r="F26" s="271"/>
      <c r="G26" s="271" t="s">
        <v>390</v>
      </c>
      <c r="H26" s="271"/>
      <c r="I26" s="271"/>
      <c r="J26" s="270"/>
    </row>
    <row r="27" spans="1:10" s="254" customFormat="1" ht="15.6" customHeight="1">
      <c r="A27" s="272" t="s">
        <v>394</v>
      </c>
      <c r="B27" s="271"/>
      <c r="C27" s="271"/>
      <c r="D27" s="271" t="s">
        <v>390</v>
      </c>
      <c r="E27" s="271"/>
      <c r="F27" s="271"/>
      <c r="G27" s="271" t="s">
        <v>390</v>
      </c>
      <c r="H27" s="271"/>
      <c r="I27" s="271"/>
      <c r="J27" s="270"/>
    </row>
    <row r="28" spans="1:10" s="261" customFormat="1" ht="28.95" customHeight="1">
      <c r="A28" s="268" t="s">
        <v>395</v>
      </c>
      <c r="B28" s="266">
        <v>95</v>
      </c>
      <c r="C28" s="323">
        <v>972972.43</v>
      </c>
      <c r="D28" s="323"/>
      <c r="E28" s="323">
        <v>229776.78</v>
      </c>
      <c r="F28" s="323">
        <v>9282.8100000000031</v>
      </c>
      <c r="G28" s="323">
        <v>343.9</v>
      </c>
      <c r="H28" s="323">
        <v>8785.74</v>
      </c>
      <c r="I28" s="323">
        <v>113745.86</v>
      </c>
      <c r="J28" s="265">
        <f>+C28+E28+F28+G28+H28+I28</f>
        <v>1334907.52</v>
      </c>
    </row>
    <row r="29" spans="1:10" s="254" customFormat="1" ht="15.6" customHeight="1">
      <c r="A29" s="272" t="s">
        <v>396</v>
      </c>
      <c r="B29" s="271" t="s">
        <v>390</v>
      </c>
      <c r="C29" s="271" t="s">
        <v>390</v>
      </c>
      <c r="D29" s="275" t="s">
        <v>390</v>
      </c>
      <c r="E29" s="271" t="s">
        <v>390</v>
      </c>
      <c r="F29" s="271" t="s">
        <v>390</v>
      </c>
      <c r="G29" s="271" t="s">
        <v>390</v>
      </c>
      <c r="H29" s="271" t="s">
        <v>390</v>
      </c>
      <c r="I29" s="271" t="s">
        <v>390</v>
      </c>
      <c r="J29" s="274" t="s">
        <v>390</v>
      </c>
    </row>
    <row r="30" spans="1:10" s="254" customFormat="1" ht="15.6" customHeight="1">
      <c r="A30" s="272" t="s">
        <v>397</v>
      </c>
      <c r="B30" s="271"/>
      <c r="C30" s="271"/>
      <c r="D30" s="271" t="s">
        <v>390</v>
      </c>
      <c r="E30" s="271"/>
      <c r="F30" s="271"/>
      <c r="G30" s="271"/>
      <c r="H30" s="271"/>
      <c r="I30" s="271"/>
      <c r="J30" s="270"/>
    </row>
    <row r="31" spans="1:10" s="254" customFormat="1" ht="35.25" customHeight="1">
      <c r="A31" s="272" t="s">
        <v>398</v>
      </c>
      <c r="B31" s="271"/>
      <c r="C31" s="271"/>
      <c r="D31" s="271" t="s">
        <v>390</v>
      </c>
      <c r="E31" s="271" t="s">
        <v>390</v>
      </c>
      <c r="F31" s="271"/>
      <c r="G31" s="271"/>
      <c r="H31" s="271"/>
      <c r="I31" s="271"/>
      <c r="J31" s="270"/>
    </row>
    <row r="32" spans="1:10" s="254" customFormat="1" ht="42" customHeight="1">
      <c r="A32" s="272" t="s">
        <v>399</v>
      </c>
      <c r="B32" s="271"/>
      <c r="C32" s="271"/>
      <c r="D32" s="271" t="s">
        <v>390</v>
      </c>
      <c r="E32" s="271"/>
      <c r="F32" s="271"/>
      <c r="G32" s="271"/>
      <c r="H32" s="271"/>
      <c r="I32" s="271"/>
      <c r="J32" s="270"/>
    </row>
    <row r="33" spans="1:12" s="254" customFormat="1" ht="15.6" customHeight="1">
      <c r="A33" s="272" t="s">
        <v>400</v>
      </c>
      <c r="B33" s="271"/>
      <c r="C33" s="271"/>
      <c r="D33" s="271"/>
      <c r="E33" s="271"/>
      <c r="F33" s="271"/>
      <c r="G33" s="271"/>
      <c r="H33" s="271"/>
      <c r="I33" s="271"/>
      <c r="J33" s="274"/>
    </row>
    <row r="34" spans="1:12" s="261" customFormat="1" ht="22.5" customHeight="1">
      <c r="A34" s="268" t="s">
        <v>401</v>
      </c>
      <c r="B34" s="266">
        <f>B19+B20+B21+B23+B28</f>
        <v>153</v>
      </c>
      <c r="C34" s="267" t="s">
        <v>390</v>
      </c>
      <c r="D34" s="266" t="s">
        <v>390</v>
      </c>
      <c r="E34" s="266" t="s">
        <v>390</v>
      </c>
      <c r="F34" s="266" t="s">
        <v>390</v>
      </c>
      <c r="G34" s="266" t="s">
        <v>390</v>
      </c>
      <c r="H34" s="266" t="s">
        <v>390</v>
      </c>
      <c r="I34" s="266" t="s">
        <v>390</v>
      </c>
      <c r="J34" s="273" t="s">
        <v>390</v>
      </c>
    </row>
    <row r="35" spans="1:12" s="261" customFormat="1" ht="45" customHeight="1">
      <c r="A35" s="268" t="s">
        <v>402</v>
      </c>
      <c r="B35" s="266" t="s">
        <v>390</v>
      </c>
      <c r="C35" s="323">
        <f>C21+C28</f>
        <v>1748572.19</v>
      </c>
      <c r="D35" s="323">
        <f>D21</f>
        <v>135281.93</v>
      </c>
      <c r="E35" s="323">
        <f t="shared" ref="E35:J35" si="0">E21+E28</f>
        <v>229776.78</v>
      </c>
      <c r="F35" s="323">
        <f t="shared" si="0"/>
        <v>41691.44000000001</v>
      </c>
      <c r="G35" s="323">
        <f t="shared" si="0"/>
        <v>3055.01</v>
      </c>
      <c r="H35" s="323">
        <f t="shared" si="0"/>
        <v>87121.85</v>
      </c>
      <c r="I35" s="323">
        <f t="shared" si="0"/>
        <v>223497.66999999998</v>
      </c>
      <c r="J35" s="265">
        <f t="shared" si="0"/>
        <v>2468996.87</v>
      </c>
    </row>
    <row r="36" spans="1:12" s="254" customFormat="1" ht="15.6" customHeight="1">
      <c r="A36" s="272" t="s">
        <v>403</v>
      </c>
      <c r="B36" s="271" t="s">
        <v>390</v>
      </c>
      <c r="C36" s="271" t="s">
        <v>390</v>
      </c>
      <c r="D36" s="271" t="s">
        <v>390</v>
      </c>
      <c r="E36" s="271" t="s">
        <v>390</v>
      </c>
      <c r="F36" s="271" t="s">
        <v>390</v>
      </c>
      <c r="G36" s="271" t="s">
        <v>390</v>
      </c>
      <c r="H36" s="271" t="s">
        <v>390</v>
      </c>
      <c r="I36" s="271" t="s">
        <v>390</v>
      </c>
      <c r="J36" s="270"/>
    </row>
    <row r="37" spans="1:12" s="261" customFormat="1" ht="38.25" customHeight="1">
      <c r="A37" s="268" t="s">
        <v>404</v>
      </c>
      <c r="B37" s="266" t="s">
        <v>390</v>
      </c>
      <c r="C37" s="267" t="s">
        <v>390</v>
      </c>
      <c r="D37" s="266" t="s">
        <v>390</v>
      </c>
      <c r="E37" s="266" t="s">
        <v>390</v>
      </c>
      <c r="F37" s="266" t="s">
        <v>390</v>
      </c>
      <c r="G37" s="266" t="s">
        <v>390</v>
      </c>
      <c r="H37" s="266" t="s">
        <v>390</v>
      </c>
      <c r="I37" s="266" t="s">
        <v>390</v>
      </c>
      <c r="J37" s="269">
        <v>0</v>
      </c>
    </row>
    <row r="38" spans="1:12" s="261" customFormat="1" ht="15.6" customHeight="1">
      <c r="A38" s="268" t="s">
        <v>405</v>
      </c>
      <c r="B38" s="266" t="s">
        <v>390</v>
      </c>
      <c r="C38" s="267" t="s">
        <v>390</v>
      </c>
      <c r="D38" s="266" t="s">
        <v>390</v>
      </c>
      <c r="E38" s="266" t="s">
        <v>390</v>
      </c>
      <c r="F38" s="266" t="s">
        <v>390</v>
      </c>
      <c r="G38" s="266" t="s">
        <v>390</v>
      </c>
      <c r="H38" s="266" t="s">
        <v>390</v>
      </c>
      <c r="I38" s="266" t="s">
        <v>390</v>
      </c>
      <c r="J38" s="265">
        <f>J35+J36+J37</f>
        <v>2468996.87</v>
      </c>
    </row>
    <row r="39" spans="1:12" s="261" customFormat="1" ht="27.75" customHeight="1">
      <c r="A39" s="264" t="s">
        <v>406</v>
      </c>
      <c r="B39" s="263">
        <v>1</v>
      </c>
      <c r="C39" s="263" t="s">
        <v>390</v>
      </c>
      <c r="D39" s="263" t="s">
        <v>390</v>
      </c>
      <c r="E39" s="263" t="s">
        <v>390</v>
      </c>
      <c r="F39" s="263" t="s">
        <v>390</v>
      </c>
      <c r="G39" s="263" t="s">
        <v>390</v>
      </c>
      <c r="H39" s="263" t="s">
        <v>390</v>
      </c>
      <c r="I39" s="263" t="s">
        <v>390</v>
      </c>
      <c r="J39" s="262" t="s">
        <v>390</v>
      </c>
    </row>
    <row r="40" spans="1:12" s="254" customFormat="1" ht="19.5" customHeight="1" outlineLevel="1">
      <c r="A40" s="487" t="s">
        <v>407</v>
      </c>
      <c r="B40" s="487"/>
      <c r="C40" s="487"/>
      <c r="D40" s="487"/>
      <c r="E40" s="487"/>
      <c r="F40" s="487"/>
      <c r="G40" s="487"/>
      <c r="H40" s="487"/>
      <c r="I40" s="487"/>
      <c r="J40" s="487"/>
    </row>
    <row r="41" spans="1:12" s="254" customFormat="1" ht="14.25" customHeight="1" outlineLevel="1">
      <c r="A41" s="487" t="s">
        <v>408</v>
      </c>
      <c r="B41" s="487"/>
      <c r="C41" s="487"/>
      <c r="D41" s="487"/>
      <c r="E41" s="487"/>
      <c r="F41" s="487"/>
      <c r="G41" s="487"/>
      <c r="H41" s="487"/>
      <c r="I41" s="487"/>
      <c r="J41" s="487"/>
    </row>
    <row r="42" spans="1:12" s="254" customFormat="1" ht="16.5" customHeight="1" outlineLevel="1">
      <c r="A42" s="487" t="s">
        <v>409</v>
      </c>
      <c r="B42" s="487"/>
      <c r="C42" s="487"/>
      <c r="D42" s="487"/>
      <c r="E42" s="487"/>
      <c r="F42" s="487"/>
      <c r="G42" s="487"/>
      <c r="H42" s="487"/>
      <c r="I42" s="487"/>
      <c r="J42" s="487"/>
      <c r="L42" s="260"/>
    </row>
    <row r="43" spans="1:12" s="254" customFormat="1" ht="24.75" customHeight="1" outlineLevel="1">
      <c r="A43" s="487" t="s">
        <v>410</v>
      </c>
      <c r="B43" s="487"/>
      <c r="C43" s="487"/>
      <c r="D43" s="487"/>
      <c r="E43" s="487"/>
      <c r="F43" s="487"/>
      <c r="G43" s="487"/>
      <c r="H43" s="487"/>
      <c r="I43" s="487"/>
      <c r="J43" s="487"/>
    </row>
    <row r="44" spans="1:12" s="254" customFormat="1" ht="14.25" customHeight="1" outlineLevel="1">
      <c r="A44" s="487" t="s">
        <v>411</v>
      </c>
      <c r="B44" s="487"/>
      <c r="C44" s="487"/>
      <c r="D44" s="487"/>
      <c r="E44" s="487"/>
      <c r="F44" s="487"/>
      <c r="G44" s="487"/>
      <c r="H44" s="487"/>
      <c r="I44" s="487"/>
      <c r="J44" s="487"/>
    </row>
    <row r="45" spans="1:12" s="254" customFormat="1" ht="12.75" customHeight="1" outlineLevel="1">
      <c r="A45" s="487" t="s">
        <v>412</v>
      </c>
      <c r="B45" s="487"/>
      <c r="C45" s="487"/>
      <c r="D45" s="487"/>
      <c r="E45" s="487"/>
      <c r="F45" s="487"/>
      <c r="G45" s="487"/>
      <c r="H45" s="487"/>
      <c r="I45" s="487"/>
      <c r="J45" s="487"/>
    </row>
    <row r="46" spans="1:12" s="254" customFormat="1" ht="15" customHeight="1" outlineLevel="1">
      <c r="A46" s="487" t="s">
        <v>413</v>
      </c>
      <c r="B46" s="487"/>
      <c r="C46" s="487"/>
      <c r="D46" s="487"/>
      <c r="E46" s="487"/>
      <c r="F46" s="487"/>
      <c r="G46" s="487"/>
      <c r="H46" s="487"/>
      <c r="I46" s="487"/>
      <c r="J46" s="487"/>
    </row>
    <row r="47" spans="1:12" s="254" customFormat="1" ht="24.75" customHeight="1" outlineLevel="1">
      <c r="A47" s="487" t="s">
        <v>414</v>
      </c>
      <c r="B47" s="487"/>
      <c r="C47" s="487"/>
      <c r="D47" s="487"/>
      <c r="E47" s="487"/>
      <c r="F47" s="487"/>
      <c r="G47" s="487"/>
      <c r="H47" s="487"/>
      <c r="I47" s="487"/>
      <c r="J47" s="487"/>
    </row>
    <row r="48" spans="1:12" s="254" customFormat="1" ht="12" customHeight="1" outlineLevel="1">
      <c r="A48" s="488" t="s">
        <v>415</v>
      </c>
      <c r="B48" s="488"/>
      <c r="C48" s="488"/>
      <c r="D48" s="488"/>
      <c r="E48" s="488"/>
      <c r="F48" s="488"/>
      <c r="G48" s="488"/>
      <c r="H48" s="488"/>
      <c r="I48" s="488"/>
      <c r="J48" s="488"/>
    </row>
    <row r="49" spans="1:10" ht="15" customHeight="1" outlineLevel="1">
      <c r="A49" s="489" t="s">
        <v>416</v>
      </c>
      <c r="B49" s="489"/>
      <c r="C49" s="489"/>
      <c r="D49" s="489"/>
      <c r="E49" s="489"/>
      <c r="F49" s="489"/>
      <c r="G49" s="489"/>
      <c r="H49" s="489"/>
      <c r="I49" s="489"/>
      <c r="J49" s="489"/>
    </row>
    <row r="50" spans="1:10" s="257" customFormat="1" ht="25.5" customHeight="1">
      <c r="A50" s="259" t="s">
        <v>85</v>
      </c>
      <c r="B50" s="259"/>
      <c r="C50" s="258"/>
      <c r="E50" s="485" t="s">
        <v>86</v>
      </c>
      <c r="F50" s="485"/>
      <c r="G50" s="485"/>
      <c r="H50" s="485"/>
      <c r="I50" s="485"/>
      <c r="J50" s="485"/>
    </row>
    <row r="51" spans="1:10" s="254" customFormat="1" ht="11.25" customHeight="1">
      <c r="A51" s="256"/>
      <c r="C51" s="255" t="s">
        <v>87</v>
      </c>
      <c r="E51" s="486" t="s">
        <v>417</v>
      </c>
      <c r="F51" s="486"/>
      <c r="G51" s="486"/>
      <c r="H51" s="486"/>
      <c r="I51" s="486"/>
      <c r="J51" s="486"/>
    </row>
    <row r="52" spans="1:10" s="254" customFormat="1" ht="33.75" customHeight="1">
      <c r="A52" s="490"/>
      <c r="B52" s="490"/>
    </row>
    <row r="53" spans="1:10" s="257" customFormat="1" ht="13.5" customHeight="1">
      <c r="A53" s="484" t="s">
        <v>88</v>
      </c>
      <c r="B53" s="484"/>
      <c r="C53" s="258"/>
      <c r="E53" s="485" t="s">
        <v>89</v>
      </c>
      <c r="F53" s="485"/>
      <c r="G53" s="485"/>
      <c r="H53" s="485"/>
      <c r="I53" s="485"/>
      <c r="J53" s="485"/>
    </row>
    <row r="54" spans="1:10" s="254" customFormat="1" ht="11.25" customHeight="1">
      <c r="A54" s="256"/>
      <c r="C54" s="255" t="s">
        <v>87</v>
      </c>
      <c r="E54" s="486" t="s">
        <v>417</v>
      </c>
      <c r="F54" s="486"/>
      <c r="G54" s="486"/>
      <c r="H54" s="486"/>
      <c r="I54" s="486"/>
      <c r="J54" s="486"/>
    </row>
  </sheetData>
  <protectedRanges>
    <protectedRange sqref="A53 E53:F53" name="Range74"/>
  </protectedRanges>
  <mergeCells count="33">
    <mergeCell ref="C7:F7"/>
    <mergeCell ref="C8:E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dataValidations count="1">
    <dataValidation type="whole" allowBlank="1" showInputMessage="1" showErrorMessage="1" error="1&lt;=kodas&lt;5501" sqref="M14" xr:uid="{4B842098-CFCC-4E34-A02E-292DA24799EA}">
      <formula1>1</formula1>
      <formula2>5501</formula2>
    </dataValidation>
  </dataValidations>
  <pageMargins left="0.70866141732283472" right="0.70866141732283472" top="0.74803149606299213" bottom="0.74803149606299213" header="0.31496062992125984" footer="0.31496062992125984"/>
  <pageSetup paperSize="9" scale="70" firstPageNumber="18"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4</vt:i4>
      </vt:variant>
    </vt:vector>
  </HeadingPairs>
  <TitlesOfParts>
    <vt:vector size="10" baseType="lpstr">
      <vt:lpstr>Titulinis</vt:lpstr>
      <vt:lpstr>Turinys</vt:lpstr>
      <vt:lpstr>1-PSDF-P</vt:lpstr>
      <vt:lpstr>1-PSDF-I </vt:lpstr>
      <vt:lpstr>Forma NR. 2</vt:lpstr>
      <vt:lpstr>Forma BV - 2</vt:lpstr>
      <vt:lpstr>'1-PSDF-I '!Print_Area</vt:lpstr>
      <vt:lpstr>Turinys!Print_Area</vt:lpstr>
      <vt:lpstr>'1-PSDF-I '!Print_Titles</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2022-09-19T12:33:04Z</cp:lastPrinted>
  <dcterms:created xsi:type="dcterms:W3CDTF">2015-06-05T18:19:34Z</dcterms:created>
  <dcterms:modified xsi:type="dcterms:W3CDTF">2025-04-18T10:05:08Z</dcterms:modified>
  <cp:category/>
  <cp:contentStatus/>
</cp:coreProperties>
</file>